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김혜미\법인\예결산\"/>
    </mc:Choice>
  </mc:AlternateContent>
  <bookViews>
    <workbookView xWindow="-15" yWindow="-105" windowWidth="23250" windowHeight="12570" activeTab="1"/>
  </bookViews>
  <sheets>
    <sheet name="양식1-세입" sheetId="12" r:id="rId1"/>
    <sheet name="양식1-세출" sheetId="13" r:id="rId2"/>
  </sheets>
  <definedNames>
    <definedName name="_xlnm.Print_Area" localSheetId="0">'양식1-세입'!$A$1:$H$23</definedName>
    <definedName name="_xlnm.Print_Area" localSheetId="1">'양식1-세출'!$A$1:$H$66</definedName>
    <definedName name="_xlnm.Print_Titles" localSheetId="0">'양식1-세입'!$5:$7</definedName>
    <definedName name="_xlnm.Print_Titles" localSheetId="1">'양식1-세출'!$5:$7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8" i="13" l="1"/>
  <c r="G42" i="13"/>
  <c r="G43" i="13"/>
  <c r="F55" i="13"/>
  <c r="G45" i="13" l="1"/>
  <c r="G46" i="13"/>
  <c r="G47" i="13"/>
  <c r="F48" i="13"/>
  <c r="F47" i="13"/>
  <c r="F46" i="13"/>
  <c r="D49" i="13"/>
  <c r="G39" i="13" l="1"/>
  <c r="E49" i="13"/>
  <c r="F36" i="13"/>
  <c r="E23" i="13"/>
  <c r="F12" i="13"/>
  <c r="E13" i="13"/>
  <c r="D13" i="13"/>
  <c r="F39" i="13" l="1"/>
  <c r="D17" i="12" l="1"/>
  <c r="F40" i="13" l="1"/>
  <c r="F41" i="13"/>
  <c r="F42" i="13"/>
  <c r="F43" i="13"/>
  <c r="F44" i="13"/>
  <c r="F45" i="13"/>
  <c r="F38" i="13"/>
  <c r="F31" i="13"/>
  <c r="F32" i="13"/>
  <c r="F33" i="13"/>
  <c r="F34" i="13"/>
  <c r="G9" i="13"/>
  <c r="E21" i="12"/>
  <c r="D28" i="13" l="1"/>
  <c r="D29" i="13" s="1"/>
  <c r="G9" i="12"/>
  <c r="G11" i="12"/>
  <c r="G12" i="12"/>
  <c r="G13" i="12"/>
  <c r="G15" i="12"/>
  <c r="G18" i="12"/>
  <c r="G20" i="12"/>
  <c r="G8" i="12"/>
  <c r="G30" i="13" l="1"/>
  <c r="G31" i="13"/>
  <c r="G32" i="13"/>
  <c r="G33" i="13"/>
  <c r="G34" i="13"/>
  <c r="G38" i="13"/>
  <c r="G40" i="13"/>
  <c r="G41" i="13"/>
  <c r="G44" i="13"/>
  <c r="G51" i="13"/>
  <c r="G54" i="13"/>
  <c r="F63" i="13" l="1"/>
  <c r="F59" i="13"/>
  <c r="F58" i="13"/>
  <c r="F54" i="13"/>
  <c r="F51" i="13"/>
  <c r="F52" i="13" s="1"/>
  <c r="F53" i="13" s="1"/>
  <c r="F30" i="13"/>
  <c r="F27" i="13"/>
  <c r="F26" i="13"/>
  <c r="F25" i="13"/>
  <c r="F9" i="13"/>
  <c r="F20" i="12"/>
  <c r="F18" i="12"/>
  <c r="F19" i="12" s="1"/>
  <c r="F16" i="12"/>
  <c r="F15" i="12"/>
  <c r="F12" i="12"/>
  <c r="F13" i="12"/>
  <c r="F11" i="12"/>
  <c r="F9" i="12"/>
  <c r="F8" i="12"/>
  <c r="E64" i="13"/>
  <c r="E65" i="13" s="1"/>
  <c r="D64" i="13"/>
  <c r="D65" i="13" s="1"/>
  <c r="E60" i="13"/>
  <c r="E61" i="13" s="1"/>
  <c r="D60" i="13"/>
  <c r="D61" i="13" s="1"/>
  <c r="E56" i="13"/>
  <c r="D56" i="13"/>
  <c r="D57" i="13" s="1"/>
  <c r="E52" i="13"/>
  <c r="D52" i="13"/>
  <c r="D53" i="13" s="1"/>
  <c r="D50" i="13"/>
  <c r="E28" i="13"/>
  <c r="D23" i="13"/>
  <c r="D16" i="13"/>
  <c r="D21" i="12"/>
  <c r="E19" i="12"/>
  <c r="D19" i="12"/>
  <c r="E17" i="12"/>
  <c r="G17" i="12" s="1"/>
  <c r="E14" i="12"/>
  <c r="D14" i="12"/>
  <c r="E10" i="12"/>
  <c r="D10" i="12"/>
  <c r="G19" i="12" l="1"/>
  <c r="G14" i="12"/>
  <c r="G21" i="12"/>
  <c r="G10" i="12"/>
  <c r="F60" i="13"/>
  <c r="F61" i="13" s="1"/>
  <c r="F56" i="13"/>
  <c r="F57" i="13" s="1"/>
  <c r="F64" i="13"/>
  <c r="F65" i="13" s="1"/>
  <c r="E22" i="12"/>
  <c r="D22" i="12"/>
  <c r="E29" i="13"/>
  <c r="E53" i="13"/>
  <c r="G53" i="13" s="1"/>
  <c r="G52" i="13"/>
  <c r="E57" i="13"/>
  <c r="G57" i="13" s="1"/>
  <c r="G56" i="13"/>
  <c r="F28" i="13"/>
  <c r="F29" i="13" s="1"/>
  <c r="D24" i="13"/>
  <c r="D66" i="13" s="1"/>
  <c r="F10" i="12"/>
  <c r="F17" i="12"/>
  <c r="F21" i="12"/>
  <c r="F14" i="12"/>
  <c r="G22" i="12" l="1"/>
  <c r="F22" i="12"/>
  <c r="G8" i="13" l="1"/>
  <c r="F8" i="13"/>
  <c r="F10" i="13"/>
  <c r="G10" i="13"/>
  <c r="G11" i="13"/>
  <c r="F11" i="13"/>
  <c r="G13" i="13"/>
  <c r="G14" i="13"/>
  <c r="G15" i="13"/>
  <c r="E16" i="13"/>
  <c r="G16" i="13" s="1"/>
  <c r="F15" i="13"/>
  <c r="F14" i="13"/>
  <c r="F16" i="13" s="1"/>
  <c r="G23" i="13"/>
  <c r="E24" i="13" l="1"/>
  <c r="F13" i="13"/>
  <c r="G24" i="13"/>
  <c r="G22" i="13"/>
  <c r="G18" i="13"/>
  <c r="G20" i="13"/>
  <c r="G17" i="13"/>
  <c r="G19" i="13"/>
  <c r="F18" i="13"/>
  <c r="G21" i="13"/>
  <c r="F21" i="13"/>
  <c r="F22" i="13"/>
  <c r="F17" i="13"/>
  <c r="F19" i="13"/>
  <c r="F20" i="13"/>
  <c r="G35" i="13"/>
  <c r="G37" i="13"/>
  <c r="F37" i="13"/>
  <c r="G49" i="13"/>
  <c r="F35" i="13"/>
  <c r="F49" i="13" s="1"/>
  <c r="F23" i="13" l="1"/>
  <c r="F24" i="13" s="1"/>
  <c r="F66" i="13" s="1"/>
  <c r="F50" i="13"/>
  <c r="E50" i="13"/>
  <c r="E66" i="13" l="1"/>
  <c r="G66" i="13" s="1"/>
  <c r="G50" i="13"/>
</calcChain>
</file>

<file path=xl/sharedStrings.xml><?xml version="1.0" encoding="utf-8"?>
<sst xmlns="http://schemas.openxmlformats.org/spreadsheetml/2006/main" count="165" uniqueCount="127">
  <si>
    <t xml:space="preserve">  </t>
  </si>
  <si>
    <t>과목</t>
    <phoneticPr fontId="4" type="noConversion"/>
  </si>
  <si>
    <t>비고</t>
    <phoneticPr fontId="4" type="noConversion"/>
  </si>
  <si>
    <t>이월금</t>
    <phoneticPr fontId="4" type="noConversion"/>
  </si>
  <si>
    <t>전년도이월금</t>
    <phoneticPr fontId="4" type="noConversion"/>
  </si>
  <si>
    <t>관</t>
    <phoneticPr fontId="4" type="noConversion"/>
  </si>
  <si>
    <t>항</t>
    <phoneticPr fontId="4" type="noConversion"/>
  </si>
  <si>
    <t>목</t>
    <phoneticPr fontId="4" type="noConversion"/>
  </si>
  <si>
    <t>합계</t>
    <phoneticPr fontId="4" type="noConversion"/>
  </si>
  <si>
    <t>세입</t>
    <phoneticPr fontId="4" type="noConversion"/>
  </si>
  <si>
    <t>국고보조금</t>
    <phoneticPr fontId="4" type="noConversion"/>
  </si>
  <si>
    <t>시도보조금</t>
    <phoneticPr fontId="4" type="noConversion"/>
  </si>
  <si>
    <t>시군구보조금</t>
    <phoneticPr fontId="4" type="noConversion"/>
  </si>
  <si>
    <t>비지정후원금</t>
    <phoneticPr fontId="4" type="noConversion"/>
  </si>
  <si>
    <t>지정후원금</t>
    <phoneticPr fontId="4" type="noConversion"/>
  </si>
  <si>
    <t>법인전입금</t>
    <phoneticPr fontId="4" type="noConversion"/>
  </si>
  <si>
    <t>예금이자수입</t>
    <phoneticPr fontId="4" type="noConversion"/>
  </si>
  <si>
    <t>총계</t>
    <phoneticPr fontId="4" type="noConversion"/>
  </si>
  <si>
    <t>보조금</t>
    <phoneticPr fontId="4" type="noConversion"/>
  </si>
  <si>
    <t>후원금</t>
    <phoneticPr fontId="4" type="noConversion"/>
  </si>
  <si>
    <t>전입금</t>
    <phoneticPr fontId="4" type="noConversion"/>
  </si>
  <si>
    <t>사무비</t>
    <phoneticPr fontId="4" type="noConversion"/>
  </si>
  <si>
    <t>인건비</t>
    <phoneticPr fontId="4" type="noConversion"/>
  </si>
  <si>
    <t>급여</t>
    <phoneticPr fontId="4" type="noConversion"/>
  </si>
  <si>
    <t>퇴직금 및 퇴직적립금</t>
    <phoneticPr fontId="4" type="noConversion"/>
  </si>
  <si>
    <t>사회보험부담금</t>
    <phoneticPr fontId="4" type="noConversion"/>
  </si>
  <si>
    <t>기관운영비</t>
    <phoneticPr fontId="4" type="noConversion"/>
  </si>
  <si>
    <t>회의비</t>
    <phoneticPr fontId="4" type="noConversion"/>
  </si>
  <si>
    <t>업무추진비</t>
    <phoneticPr fontId="4" type="noConversion"/>
  </si>
  <si>
    <t>공공요금</t>
    <phoneticPr fontId="4" type="noConversion"/>
  </si>
  <si>
    <t>제세공과금</t>
    <phoneticPr fontId="4" type="noConversion"/>
  </si>
  <si>
    <t>기타운영비</t>
    <phoneticPr fontId="4" type="noConversion"/>
  </si>
  <si>
    <t>운영비</t>
    <phoneticPr fontId="4" type="noConversion"/>
  </si>
  <si>
    <t>재산조정비</t>
    <phoneticPr fontId="4" type="noConversion"/>
  </si>
  <si>
    <t>시설비</t>
    <phoneticPr fontId="4" type="noConversion"/>
  </si>
  <si>
    <t>자산취득비</t>
    <phoneticPr fontId="4" type="noConversion"/>
  </si>
  <si>
    <t>시설장비유지비</t>
    <phoneticPr fontId="4" type="noConversion"/>
  </si>
  <si>
    <t>사업비</t>
    <phoneticPr fontId="4" type="noConversion"/>
  </si>
  <si>
    <t>잡지출</t>
    <phoneticPr fontId="4" type="noConversion"/>
  </si>
  <si>
    <t>잡지출</t>
    <phoneticPr fontId="4" type="noConversion"/>
  </si>
  <si>
    <t>예비비 및 기타</t>
    <phoneticPr fontId="4" type="noConversion"/>
  </si>
  <si>
    <t>예비비</t>
    <phoneticPr fontId="4" type="noConversion"/>
  </si>
  <si>
    <t>반환금</t>
    <phoneticPr fontId="4" type="noConversion"/>
  </si>
  <si>
    <t>예비비 및     기타</t>
    <phoneticPr fontId="4" type="noConversion"/>
  </si>
  <si>
    <t>적립금 및 준비비</t>
    <phoneticPr fontId="4" type="noConversion"/>
  </si>
  <si>
    <t>운영충당적립금 및 환경개선준비금</t>
    <phoneticPr fontId="4" type="noConversion"/>
  </si>
  <si>
    <t>운영충당적립금</t>
    <phoneticPr fontId="4" type="noConversion"/>
  </si>
  <si>
    <t>시설환경개선준비금</t>
    <phoneticPr fontId="4" type="noConversion"/>
  </si>
  <si>
    <t>이월금</t>
    <phoneticPr fontId="4" type="noConversion"/>
  </si>
  <si>
    <t>후원이월금</t>
    <phoneticPr fontId="4" type="noConversion"/>
  </si>
  <si>
    <t>증감율(%)</t>
    <phoneticPr fontId="4" type="noConversion"/>
  </si>
  <si>
    <t>후원금이월금</t>
    <phoneticPr fontId="4" type="noConversion"/>
  </si>
  <si>
    <t>(소계)</t>
  </si>
  <si>
    <t>추경예산(B)</t>
    <phoneticPr fontId="4" type="noConversion"/>
  </si>
  <si>
    <t>증감액(B-A)</t>
    <phoneticPr fontId="4" type="noConversion"/>
  </si>
  <si>
    <t>세출</t>
    <phoneticPr fontId="4" type="noConversion"/>
  </si>
  <si>
    <t>수용비 및 수수료</t>
    <phoneticPr fontId="4" type="noConversion"/>
  </si>
  <si>
    <t>여비</t>
    <phoneticPr fontId="4" type="noConversion"/>
  </si>
  <si>
    <t>제수당</t>
    <phoneticPr fontId="4" type="noConversion"/>
  </si>
  <si>
    <t>차량비</t>
    <phoneticPr fontId="4" type="noConversion"/>
  </si>
  <si>
    <t>취창업교육비지원</t>
    <phoneticPr fontId="4" type="noConversion"/>
  </si>
  <si>
    <t>상담 취업보조 인건비 지원</t>
    <phoneticPr fontId="4" type="noConversion"/>
  </si>
  <si>
    <t>통 번역서비스(베트남)</t>
    <phoneticPr fontId="4" type="noConversion"/>
  </si>
  <si>
    <t>가족관계</t>
    <phoneticPr fontId="4" type="noConversion"/>
  </si>
  <si>
    <t>가족과 함께하는 지역공동체</t>
    <phoneticPr fontId="4" type="noConversion"/>
  </si>
  <si>
    <t>다문화가족공부방운영</t>
    <phoneticPr fontId="4" type="noConversion"/>
  </si>
  <si>
    <t>다문화가족지원(특성화)</t>
    <phoneticPr fontId="4" type="noConversion"/>
  </si>
  <si>
    <t>공동육아나눔터</t>
    <phoneticPr fontId="4" type="noConversion"/>
  </si>
  <si>
    <t>학습지도 및 
학생상담활동지원</t>
    <phoneticPr fontId="4" type="noConversion"/>
  </si>
  <si>
    <t>다문화가족자녀 심리치료
프로그램운영지원</t>
    <phoneticPr fontId="4" type="noConversion"/>
  </si>
  <si>
    <t>결혼이민여성 교육지원</t>
    <phoneticPr fontId="4" type="noConversion"/>
  </si>
  <si>
    <t>다문화가족 
특화프로그램 운영지원</t>
    <phoneticPr fontId="4" type="noConversion"/>
  </si>
  <si>
    <t>결혼이민여성 이중언어
강사 일자리창출</t>
    <phoneticPr fontId="4" type="noConversion"/>
  </si>
  <si>
    <t>비품수선비</t>
    <phoneticPr fontId="4" type="noConversion"/>
  </si>
  <si>
    <t>사무용품비</t>
    <phoneticPr fontId="4" type="noConversion"/>
  </si>
  <si>
    <t>전기요금,통신요금 등</t>
    <phoneticPr fontId="4" type="noConversion"/>
  </si>
  <si>
    <t>보험료,자동차세 등</t>
    <phoneticPr fontId="4" type="noConversion"/>
  </si>
  <si>
    <t>차량유류대 및 정비유지비</t>
    <phoneticPr fontId="4" type="noConversion"/>
  </si>
  <si>
    <t>종사자교육,특근매식비,직원피복비 등</t>
    <phoneticPr fontId="4" type="noConversion"/>
  </si>
  <si>
    <t>상담취업 보조인력 인건비</t>
    <phoneticPr fontId="4" type="noConversion"/>
  </si>
  <si>
    <t>베트남 통번역지원사 인건비</t>
    <phoneticPr fontId="4" type="noConversion"/>
  </si>
  <si>
    <t>사업비</t>
    <phoneticPr fontId="4" type="noConversion"/>
  </si>
  <si>
    <t>결혼이민여성 대학등록금 지원</t>
    <phoneticPr fontId="4" type="noConversion"/>
  </si>
  <si>
    <t>사업비</t>
    <phoneticPr fontId="4" type="noConversion"/>
  </si>
  <si>
    <t>2021년 예산(A)</t>
    <phoneticPr fontId="4" type="noConversion"/>
  </si>
  <si>
    <t>결혼이민여성 직업훈련비</t>
    <phoneticPr fontId="4" type="noConversion"/>
  </si>
  <si>
    <t>2022년도  1차 세입·세출 추가경정 예산서</t>
    <phoneticPr fontId="4" type="noConversion"/>
  </si>
  <si>
    <r>
      <t xml:space="preserve">기간 </t>
    </r>
    <r>
      <rPr>
        <sz val="12"/>
        <color rgb="FF000000"/>
        <rFont val="맑은 고딕"/>
        <family val="3"/>
        <charset val="129"/>
        <scheme val="minor"/>
      </rPr>
      <t>: 20</t>
    </r>
    <r>
      <rPr>
        <sz val="12"/>
        <color rgb="FF000000"/>
        <rFont val="맑은 고딕"/>
        <family val="3"/>
        <charset val="129"/>
      </rPr>
      <t>22</t>
    </r>
    <r>
      <rPr>
        <sz val="12"/>
        <color rgb="FF000000"/>
        <rFont val="맑은 고딕"/>
        <family val="3"/>
        <charset val="129"/>
        <scheme val="minor"/>
      </rPr>
      <t>. 01. 01 ~ 20</t>
    </r>
    <r>
      <rPr>
        <sz val="12"/>
        <color rgb="FF000000"/>
        <rFont val="맑은 고딕"/>
        <family val="3"/>
        <charset val="129"/>
      </rPr>
      <t>22</t>
    </r>
    <r>
      <rPr>
        <sz val="12"/>
        <color rgb="FF000000"/>
        <rFont val="맑은 고딕"/>
        <family val="3"/>
        <charset val="129"/>
        <scheme val="minor"/>
      </rPr>
      <t xml:space="preserve">. 12. 31. / </t>
    </r>
    <r>
      <rPr>
        <sz val="12"/>
        <color rgb="FF000000"/>
        <rFont val="함초롬바탕"/>
        <family val="1"/>
        <charset val="129"/>
      </rPr>
      <t xml:space="preserve">단위 </t>
    </r>
    <r>
      <rPr>
        <sz val="12"/>
        <color rgb="FF000000"/>
        <rFont val="맑은 고딕"/>
        <family val="3"/>
        <charset val="129"/>
        <scheme val="minor"/>
      </rPr>
      <t xml:space="preserve">: </t>
    </r>
    <r>
      <rPr>
        <sz val="12"/>
        <color rgb="FF000000"/>
        <rFont val="함초롬바탕"/>
        <family val="1"/>
        <charset val="129"/>
      </rPr>
      <t>원</t>
    </r>
    <phoneticPr fontId="4" type="noConversion"/>
  </si>
  <si>
    <r>
      <t>1. 세입</t>
    </r>
    <r>
      <rPr>
        <sz val="11"/>
        <color rgb="FF000000"/>
        <rFont val="함초롬바탕"/>
        <family val="1"/>
        <charset val="129"/>
      </rPr>
      <t xml:space="preserve">  </t>
    </r>
    <r>
      <rPr>
        <sz val="11"/>
        <color rgb="FF000000"/>
        <rFont val="맑은 고딕"/>
        <family val="3"/>
        <charset val="129"/>
        <scheme val="minor"/>
      </rPr>
      <t xml:space="preserve">/  </t>
    </r>
    <r>
      <rPr>
        <sz val="11"/>
        <color rgb="FF000000"/>
        <rFont val="함초롬바탕"/>
        <family val="1"/>
        <charset val="129"/>
      </rPr>
      <t xml:space="preserve">시설명 </t>
    </r>
    <r>
      <rPr>
        <sz val="11"/>
        <color rgb="FF000000"/>
        <rFont val="맑은 고딕"/>
        <family val="3"/>
        <charset val="129"/>
        <scheme val="minor"/>
      </rPr>
      <t xml:space="preserve">: </t>
    </r>
    <r>
      <rPr>
        <sz val="11"/>
        <color rgb="FF000000"/>
        <rFont val="함초롬바탕"/>
        <family val="1"/>
        <charset val="129"/>
      </rPr>
      <t xml:space="preserve">상주시가족센터 </t>
    </r>
    <phoneticPr fontId="4" type="noConversion"/>
  </si>
  <si>
    <t>2022년도 1차 세입·세출 추가경정 예산서</t>
    <phoneticPr fontId="4" type="noConversion"/>
  </si>
  <si>
    <r>
      <t>2</t>
    </r>
    <r>
      <rPr>
        <sz val="11"/>
        <color rgb="FF000000"/>
        <rFont val="맑은 고딕"/>
        <family val="1"/>
        <charset val="129"/>
        <scheme val="minor"/>
      </rPr>
      <t>.</t>
    </r>
    <r>
      <rPr>
        <sz val="11"/>
        <color rgb="FF000000"/>
        <rFont val="맑은 고딕"/>
        <family val="3"/>
        <charset val="129"/>
        <scheme val="minor"/>
      </rPr>
      <t xml:space="preserve"> 세출</t>
    </r>
    <r>
      <rPr>
        <sz val="11"/>
        <color rgb="FF000000"/>
        <rFont val="함초롬바탕"/>
        <family val="1"/>
        <charset val="129"/>
      </rPr>
      <t xml:space="preserve">  </t>
    </r>
    <r>
      <rPr>
        <sz val="11"/>
        <color rgb="FF000000"/>
        <rFont val="맑은 고딕"/>
        <family val="3"/>
        <charset val="129"/>
        <scheme val="minor"/>
      </rPr>
      <t xml:space="preserve">/  </t>
    </r>
    <r>
      <rPr>
        <sz val="11"/>
        <color rgb="FF000000"/>
        <rFont val="함초롬바탕"/>
        <family val="1"/>
        <charset val="129"/>
      </rPr>
      <t xml:space="preserve">시설명 </t>
    </r>
    <r>
      <rPr>
        <sz val="11"/>
        <color rgb="FF000000"/>
        <rFont val="맑은 고딕"/>
        <family val="3"/>
        <charset val="129"/>
        <scheme val="minor"/>
      </rPr>
      <t xml:space="preserve">: </t>
    </r>
    <r>
      <rPr>
        <sz val="11"/>
        <color rgb="FF000000"/>
        <rFont val="함초롬바탕"/>
        <family val="1"/>
        <charset val="129"/>
      </rPr>
      <t>상주시가족센터</t>
    </r>
    <phoneticPr fontId="4" type="noConversion"/>
  </si>
  <si>
    <t>2022년 예산(A)</t>
    <phoneticPr fontId="4" type="noConversion"/>
  </si>
  <si>
    <t>외국인주민등
문화체육활동지원</t>
    <phoneticPr fontId="4" type="noConversion"/>
  </si>
  <si>
    <t>아이돌봄지원사업</t>
    <phoneticPr fontId="4" type="noConversion"/>
  </si>
  <si>
    <t>기타후생경비</t>
    <phoneticPr fontId="4" type="noConversion"/>
  </si>
  <si>
    <t>기관운영 및 사업운영 관련 소요비용</t>
    <phoneticPr fontId="4" type="noConversion"/>
  </si>
  <si>
    <t>운영위원회, 인사위원회, 직원회의 등</t>
    <phoneticPr fontId="4" type="noConversion"/>
  </si>
  <si>
    <t>가족생활</t>
    <phoneticPr fontId="4" type="noConversion"/>
  </si>
  <si>
    <t>가족역량강화지원</t>
    <phoneticPr fontId="4" type="noConversion"/>
  </si>
  <si>
    <t>센터운영 종사자 10명 시외출장비</t>
    <phoneticPr fontId="4" type="noConversion"/>
  </si>
  <si>
    <t>2021년 공모사업이였음.</t>
    <phoneticPr fontId="4" type="noConversion"/>
  </si>
  <si>
    <t xml:space="preserve">사업비반납 52,963,960 
 -특성화사업비 : 52,571,720
 -상담취업보조 : 380,000
 -공동육아아눔터 : 12,240
 이자반납 42,396 </t>
    <phoneticPr fontId="4" type="noConversion"/>
  </si>
  <si>
    <t>취창업 교 육 비 지 원: 2,100,000
 학습지도 및 학생상담: 14,000,000
 심리치료  프 로 그 램: 25,200,000
 통번역서비스(베트남): 25,920,000
 상담취업 보조 인건비: 25,920,000</t>
    <phoneticPr fontId="4" type="noConversion"/>
  </si>
  <si>
    <t>김은정-센터장10) 3,351,870*12월=40,222,440
정미란-팀장7) 2,626,770*12월=31,521,240
임은혜-선임9) 2,626,920*1월=2,626,920
임은혜-팀장10) 2,911,420*11월=32,025,620
김언희-팀원4) 2,123,850*1월=2,123,850
김언희-선임5) 2,259,640*11월=24,856,040
이인경-선임7) 2,439,300*12월=29,271,600
최미현-선임5) 2,259,640*1월=2,259,640
김혜미-팀원6) 2,250,820*11월=24,759,020
오황경-팀원4) 2,123,850*1월=2,123,850
오황경-선임5) 2,259,640*11월=24,856,040
방은미-팀원3) 2,067,390*11월=22,741,290
박현정-팀원3) 1,989,440*11월=21,883,840
이민혁-팀원3) 2,067,390*11월=22,741,290</t>
    <phoneticPr fontId="4" type="noConversion"/>
  </si>
  <si>
    <t>시간외근무수당: 13,256,400
 명 절  휴 가 비: 25,399,150</t>
    <phoneticPr fontId="4" type="noConversion"/>
  </si>
  <si>
    <t xml:space="preserve"> 급여 및 제수당 1/12  26,889,050</t>
  </si>
  <si>
    <t xml:space="preserve"> 급여+시간외수당: 297,269,080*11%=32,699,590
 명절수당:25,399,150*6.5%=1,650,940</t>
  </si>
  <si>
    <t xml:space="preserve"> 직원 건강검진비 지원</t>
    <phoneticPr fontId="4" type="noConversion"/>
  </si>
  <si>
    <t>영아 전담 아이돌보미
지원</t>
    <phoneticPr fontId="4" type="noConversion"/>
  </si>
  <si>
    <t>경북 아이돌봄서비스 
본인부담금 지원</t>
    <phoneticPr fontId="4" type="noConversion"/>
  </si>
  <si>
    <t>부모역할지원:  4,000,000
 배우자부부교육: 1,000,000
 이중언어환경조성: 1,000,000
 다문화자녀성장지원: 4,000,000
 가족상담: 9,000,000</t>
    <phoneticPr fontId="4" type="noConversion"/>
  </si>
  <si>
    <t>다가감: 8,000,000
 다배움: 6,000,000</t>
    <phoneticPr fontId="4" type="noConversion"/>
  </si>
  <si>
    <t>정착패키지: 2,000,000
 가족사랑의 날: 3,000,000
 가족친화프로그램: 2,000,000
 네트워크연계: 1,900,000 
 홍보: 8,000,000
 다이음: 5,940,000</t>
    <phoneticPr fontId="4" type="noConversion"/>
  </si>
  <si>
    <t>사업비: 570,000,000</t>
    <phoneticPr fontId="4" type="noConversion"/>
  </si>
  <si>
    <t>사업비: 11,000,000</t>
    <phoneticPr fontId="4" type="noConversion"/>
  </si>
  <si>
    <t>인건비: 117,817,000
 운영비: 20,400,000
 사업비: 1,703,110,000</t>
    <phoneticPr fontId="4" type="noConversion"/>
  </si>
  <si>
    <t>인건비: 10,840,000
 재료비: 2,520,000
 운영비: 1,640,000</t>
    <phoneticPr fontId="4" type="noConversion"/>
  </si>
  <si>
    <t>컴퓨터, 책상 등 구입
 에어컨, 복사기 구입</t>
    <phoneticPr fontId="4" type="noConversion"/>
  </si>
  <si>
    <t>다함께 프로그램 : 2,000,000
 나눔봉사단 운영 : 4,000,000
 다문화이해교육: 2,000,000
 다문화건강교실: 1,000,000
 토탈공예교실: 2,500,000
 자조모임: 2,000,000
 운전면허교실: 500,000</t>
    <phoneticPr fontId="4" type="noConversion"/>
  </si>
  <si>
    <t xml:space="preserve">멘토활동비: 13,000,000
 교통비: 500,000
 교재교구비: 400,000
 진행비: 100,000  </t>
    <phoneticPr fontId="4" type="noConversion"/>
  </si>
  <si>
    <t>강사비: 23,312,000
 재료비: 1,000,000
 진행비: 5,688,000</t>
    <phoneticPr fontId="4" type="noConversion"/>
  </si>
  <si>
    <t>인건비: 262,832,510
 운영비:  42,434,490
 사업비:  20,100,000</t>
    <phoneticPr fontId="4" type="noConversion"/>
  </si>
  <si>
    <t xml:space="preserve">인건비: 72,196,940
 운영비: 7,615,800
 사업비: 51,007,260
 업무추진비: 800,000 </t>
    <phoneticPr fontId="4" type="noConversion"/>
  </si>
  <si>
    <t>인건비: 85,958,000
 운영비: 8,777,000
 사업비: 14,957,000</t>
    <phoneticPr fontId="4" type="noConversion"/>
  </si>
  <si>
    <t xml:space="preserve">전담인력인건비: 27,585,440
 운영비: 1,014,560    
 사업비: 31,200,000 </t>
    <phoneticPr fontId="4" type="noConversion"/>
  </si>
  <si>
    <t>센  터  운  영  비 : 486,880,000
 가족역량강화지원: 131,620,000
 공 동 육 아나눔터: 109,692,000
 다문화가족지원(특성화): 325,367,000
 아이돌봄지원사업: 1,841,327,000</t>
    <phoneticPr fontId="4" type="noConversion"/>
  </si>
  <si>
    <t>다 문 화 가 족  공 부 방: 15,000,000
 결혼이민여성 교육 지원: 1,000,000
 다문화 특화 프 로 그 램: 12,000,000
 이중언어강사일자리창출: 59,800,000
 아이돌봄부모부담금경감: 570,000,000
 종일제등전담돌보미양성사업:11,000,000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</si>
</sst>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0" x14ac:knownFonts="1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2"/>
      <color rgb="FF000000"/>
      <name val="함초롬바탕"/>
      <family val="1"/>
      <charset val="129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rgb="FF000000"/>
      <name val="함초롬바탕"/>
      <family val="1"/>
      <charset val="129"/>
    </font>
    <font>
      <sz val="11"/>
      <color rgb="FF000000"/>
      <name val="맑은 고딕"/>
      <family val="1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22"/>
      <color rgb="FF000000"/>
      <name val="함초롬바탕"/>
      <family val="1"/>
      <charset val="129"/>
    </font>
    <font>
      <sz val="12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sz val="9"/>
      <color rgb="FF00000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9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BDFF"/>
        <bgColor indexed="64"/>
      </patternFill>
    </fill>
    <fill>
      <patternFill patternType="solid">
        <fgColor rgb="FFF8E5FF"/>
        <bgColor indexed="64"/>
      </patternFill>
    </fill>
    <fill>
      <patternFill patternType="solid">
        <fgColor rgb="FFDA71FF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41" fontId="14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12" xfId="0" applyNumberFormat="1" applyFill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>
      <alignment vertical="center"/>
    </xf>
    <xf numFmtId="41" fontId="1" fillId="0" borderId="0" xfId="0" applyNumberFormat="1" applyFont="1" applyAlignment="1">
      <alignment horizontal="center" vertical="center"/>
    </xf>
    <xf numFmtId="41" fontId="0" fillId="0" borderId="0" xfId="0" applyNumberFormat="1" applyFill="1" applyBorder="1" applyAlignment="1">
      <alignment horizontal="center" vertical="center"/>
    </xf>
    <xf numFmtId="41" fontId="0" fillId="0" borderId="0" xfId="0" applyNumberFormat="1" applyFill="1">
      <alignment vertical="center"/>
    </xf>
    <xf numFmtId="41" fontId="0" fillId="0" borderId="7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11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 vertical="center"/>
    </xf>
    <xf numFmtId="41" fontId="0" fillId="2" borderId="8" xfId="0" applyNumberFormat="1" applyFill="1" applyBorder="1" applyAlignment="1">
      <alignment horizontal="center" vertical="center"/>
    </xf>
    <xf numFmtId="41" fontId="0" fillId="0" borderId="11" xfId="0" applyNumberFormat="1" applyBorder="1" applyAlignment="1">
      <alignment horizontal="center" vertical="center"/>
    </xf>
    <xf numFmtId="41" fontId="0" fillId="0" borderId="11" xfId="0" applyNumberFormat="1" applyFill="1" applyBorder="1" applyAlignment="1">
      <alignment horizontal="center" vertical="center"/>
    </xf>
    <xf numFmtId="41" fontId="0" fillId="0" borderId="16" xfId="0" applyNumberFormat="1" applyFill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0" fillId="2" borderId="8" xfId="0" applyNumberFormat="1" applyFill="1" applyBorder="1" applyAlignment="1">
      <alignment horizontal="center" vertical="center"/>
    </xf>
    <xf numFmtId="41" fontId="5" fillId="0" borderId="13" xfId="0" applyNumberFormat="1" applyFont="1" applyBorder="1" applyAlignment="1">
      <alignment vertical="center"/>
    </xf>
    <xf numFmtId="41" fontId="0" fillId="0" borderId="11" xfId="0" applyNumberFormat="1" applyBorder="1" applyAlignment="1">
      <alignment horizontal="center" vertical="center"/>
    </xf>
    <xf numFmtId="41" fontId="9" fillId="0" borderId="6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41" fontId="0" fillId="3" borderId="11" xfId="0" applyNumberFormat="1" applyFill="1" applyBorder="1" applyAlignment="1">
      <alignment horizontal="center" vertical="center"/>
    </xf>
    <xf numFmtId="41" fontId="0" fillId="2" borderId="11" xfId="0" applyNumberFormat="1" applyFill="1" applyBorder="1" applyAlignment="1">
      <alignment horizontal="center" vertical="center"/>
    </xf>
    <xf numFmtId="41" fontId="9" fillId="0" borderId="0" xfId="0" applyNumberFormat="1" applyFont="1" applyAlignment="1">
      <alignment horizontal="center" vertical="center"/>
    </xf>
    <xf numFmtId="41" fontId="9" fillId="0" borderId="14" xfId="0" applyNumberFormat="1" applyFont="1" applyBorder="1" applyAlignment="1">
      <alignment horizontal="center" vertical="center"/>
    </xf>
    <xf numFmtId="41" fontId="9" fillId="3" borderId="6" xfId="0" applyNumberFormat="1" applyFont="1" applyFill="1" applyBorder="1" applyAlignment="1">
      <alignment horizontal="center" vertical="center"/>
    </xf>
    <xf numFmtId="41" fontId="9" fillId="0" borderId="6" xfId="0" applyNumberFormat="1" applyFont="1" applyBorder="1" applyAlignment="1">
      <alignment horizontal="center" vertical="center"/>
    </xf>
    <xf numFmtId="41" fontId="9" fillId="2" borderId="9" xfId="0" applyNumberFormat="1" applyFont="1" applyFill="1" applyBorder="1" applyAlignment="1">
      <alignment horizontal="center" vertical="center"/>
    </xf>
    <xf numFmtId="41" fontId="0" fillId="2" borderId="8" xfId="0" applyNumberFormat="1" applyFill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9" fillId="3" borderId="6" xfId="0" applyNumberFormat="1" applyFont="1" applyFill="1" applyBorder="1" applyAlignment="1">
      <alignment vertical="center"/>
    </xf>
    <xf numFmtId="41" fontId="9" fillId="2" borderId="6" xfId="0" applyNumberFormat="1" applyFont="1" applyFill="1" applyBorder="1" applyAlignment="1">
      <alignment vertical="center"/>
    </xf>
    <xf numFmtId="41" fontId="9" fillId="4" borderId="9" xfId="0" applyNumberFormat="1" applyFont="1" applyFill="1" applyBorder="1" applyAlignment="1">
      <alignment vertical="center"/>
    </xf>
    <xf numFmtId="41" fontId="0" fillId="3" borderId="1" xfId="0" applyNumberFormat="1" applyFill="1" applyBorder="1" applyAlignment="1">
      <alignment horizontal="center" vertical="center"/>
    </xf>
    <xf numFmtId="41" fontId="0" fillId="0" borderId="1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9" fillId="0" borderId="6" xfId="0" applyNumberFormat="1" applyFont="1" applyBorder="1" applyAlignment="1">
      <alignment vertical="center"/>
    </xf>
    <xf numFmtId="41" fontId="0" fillId="2" borderId="1" xfId="0" applyNumberFormat="1" applyFill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 wrapText="1"/>
    </xf>
    <xf numFmtId="41" fontId="0" fillId="4" borderId="8" xfId="0" applyNumberFormat="1" applyFill="1" applyBorder="1" applyAlignment="1">
      <alignment horizontal="center" vertical="center"/>
    </xf>
    <xf numFmtId="41" fontId="16" fillId="0" borderId="6" xfId="0" applyNumberFormat="1" applyFont="1" applyBorder="1" applyAlignment="1">
      <alignment vertical="center" wrapText="1"/>
    </xf>
    <xf numFmtId="41" fontId="9" fillId="0" borderId="14" xfId="0" applyNumberFormat="1" applyFont="1" applyBorder="1" applyAlignment="1">
      <alignment horizontal="left" vertical="center" wrapText="1"/>
    </xf>
    <xf numFmtId="41" fontId="17" fillId="0" borderId="1" xfId="0" applyNumberFormat="1" applyFont="1" applyBorder="1" applyAlignment="1">
      <alignment horizontal="center" vertical="center"/>
    </xf>
    <xf numFmtId="41" fontId="17" fillId="0" borderId="12" xfId="0" applyNumberFormat="1" applyFont="1" applyFill="1" applyBorder="1" applyAlignment="1">
      <alignment horizontal="center" vertical="center"/>
    </xf>
    <xf numFmtId="41" fontId="17" fillId="0" borderId="11" xfId="0" applyNumberFormat="1" applyFont="1" applyBorder="1" applyAlignment="1">
      <alignment horizontal="center" vertical="center"/>
    </xf>
    <xf numFmtId="41" fontId="18" fillId="0" borderId="6" xfId="0" applyNumberFormat="1" applyFont="1" applyBorder="1" applyAlignment="1">
      <alignment horizontal="left" vertical="center" wrapText="1"/>
    </xf>
    <xf numFmtId="41" fontId="0" fillId="0" borderId="3" xfId="0" applyNumberFormat="1" applyBorder="1" applyAlignment="1">
      <alignment horizontal="center" vertical="center"/>
    </xf>
    <xf numFmtId="0" fontId="15" fillId="0" borderId="4" xfId="1" applyNumberFormat="1" applyFont="1" applyBorder="1" applyAlignment="1">
      <alignment vertical="center" wrapText="1"/>
    </xf>
    <xf numFmtId="3" fontId="15" fillId="0" borderId="6" xfId="1" applyNumberFormat="1" applyFont="1" applyBorder="1" applyAlignment="1">
      <alignment vertical="center" wrapText="1"/>
    </xf>
    <xf numFmtId="0" fontId="15" fillId="0" borderId="6" xfId="1" applyNumberFormat="1" applyFont="1" applyBorder="1" applyAlignment="1">
      <alignment vertical="center" wrapText="1"/>
    </xf>
    <xf numFmtId="41" fontId="15" fillId="0" borderId="6" xfId="2" applyNumberFormat="1" applyFont="1" applyFill="1" applyBorder="1" applyAlignment="1">
      <alignment vertical="center" wrapText="1"/>
    </xf>
    <xf numFmtId="41" fontId="15" fillId="0" borderId="6" xfId="2" applyNumberFormat="1" applyFont="1" applyFill="1" applyBorder="1" applyAlignment="1">
      <alignment horizontal="left" vertical="center" wrapText="1" readingOrder="1"/>
    </xf>
    <xf numFmtId="41" fontId="19" fillId="0" borderId="1" xfId="0" applyNumberFormat="1" applyFont="1" applyBorder="1" applyAlignment="1">
      <alignment horizontal="center" vertical="center"/>
    </xf>
    <xf numFmtId="41" fontId="19" fillId="0" borderId="12" xfId="0" applyNumberFormat="1" applyFont="1" applyFill="1" applyBorder="1" applyAlignment="1">
      <alignment horizontal="center" vertical="center"/>
    </xf>
    <xf numFmtId="41" fontId="17" fillId="0" borderId="1" xfId="0" applyNumberFormat="1" applyFont="1" applyBorder="1" applyAlignment="1">
      <alignment horizontal="center" vertical="center" wrapText="1"/>
    </xf>
    <xf numFmtId="41" fontId="18" fillId="0" borderId="6" xfId="0" applyNumberFormat="1" applyFont="1" applyBorder="1" applyAlignment="1">
      <alignment vertical="center"/>
    </xf>
    <xf numFmtId="41" fontId="16" fillId="0" borderId="6" xfId="0" applyNumberFormat="1" applyFont="1" applyBorder="1" applyAlignment="1">
      <alignment vertical="center"/>
    </xf>
    <xf numFmtId="41" fontId="0" fillId="0" borderId="1" xfId="0" applyNumberFormat="1" applyBorder="1" applyAlignment="1">
      <alignment horizontal="center" vertical="center"/>
    </xf>
    <xf numFmtId="41" fontId="0" fillId="2" borderId="7" xfId="0" applyNumberFormat="1" applyFill="1" applyBorder="1" applyAlignment="1">
      <alignment horizontal="center" vertical="center"/>
    </xf>
    <xf numFmtId="41" fontId="0" fillId="2" borderId="8" xfId="0" applyNumberFormat="1" applyFill="1" applyBorder="1" applyAlignment="1">
      <alignment horizontal="center" vertical="center"/>
    </xf>
    <xf numFmtId="41" fontId="0" fillId="3" borderId="5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41" fontId="0" fillId="0" borderId="11" xfId="0" applyNumberFormat="1" applyBorder="1" applyAlignment="1">
      <alignment horizontal="center" vertical="center"/>
    </xf>
    <xf numFmtId="41" fontId="12" fillId="0" borderId="0" xfId="0" applyNumberFormat="1" applyFont="1" applyAlignment="1">
      <alignment horizontal="center" vertical="center"/>
    </xf>
    <xf numFmtId="41" fontId="3" fillId="0" borderId="0" xfId="0" applyNumberFormat="1" applyFont="1" applyBorder="1" applyAlignment="1">
      <alignment horizontal="right" vertical="center"/>
    </xf>
    <xf numFmtId="41" fontId="5" fillId="0" borderId="2" xfId="0" applyNumberFormat="1" applyFont="1" applyBorder="1" applyAlignment="1">
      <alignment horizontal="center" vertical="center"/>
    </xf>
    <xf numFmtId="41" fontId="5" fillId="0" borderId="3" xfId="0" applyNumberFormat="1" applyFont="1" applyBorder="1" applyAlignment="1">
      <alignment horizontal="center" vertical="center"/>
    </xf>
    <xf numFmtId="41" fontId="5" fillId="0" borderId="4" xfId="0" applyNumberFormat="1" applyFon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10" fillId="0" borderId="1" xfId="0" applyNumberFormat="1" applyFont="1" applyBorder="1" applyAlignment="1">
      <alignment horizontal="center" vertical="center" wrapText="1"/>
    </xf>
    <xf numFmtId="41" fontId="11" fillId="0" borderId="8" xfId="0" applyNumberFormat="1" applyFont="1" applyBorder="1" applyAlignment="1">
      <alignment horizontal="center" vertical="center" wrapText="1"/>
    </xf>
    <xf numFmtId="41" fontId="9" fillId="0" borderId="14" xfId="0" applyNumberFormat="1" applyFont="1" applyBorder="1" applyAlignment="1">
      <alignment horizontal="center" vertical="center"/>
    </xf>
    <xf numFmtId="41" fontId="9" fillId="0" borderId="15" xfId="0" applyNumberFormat="1" applyFont="1" applyBorder="1" applyAlignment="1">
      <alignment horizontal="center" vertical="center"/>
    </xf>
    <xf numFmtId="41" fontId="0" fillId="2" borderId="5" xfId="0" applyNumberFormat="1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41" fontId="0" fillId="4" borderId="7" xfId="0" applyNumberFormat="1" applyFill="1" applyBorder="1" applyAlignment="1">
      <alignment horizontal="center" vertical="center"/>
    </xf>
    <xf numFmtId="41" fontId="0" fillId="4" borderId="8" xfId="0" applyNumberFormat="1" applyFill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 wrapText="1"/>
    </xf>
    <xf numFmtId="41" fontId="0" fillId="0" borderId="1" xfId="0" applyNumberFormat="1" applyBorder="1" applyAlignment="1">
      <alignment horizontal="center" vertical="center" wrapText="1"/>
    </xf>
    <xf numFmtId="41" fontId="9" fillId="0" borderId="1" xfId="0" applyNumberFormat="1" applyFont="1" applyBorder="1" applyAlignment="1">
      <alignment horizontal="center" vertical="center" wrapText="1"/>
    </xf>
    <xf numFmtId="41" fontId="8" fillId="0" borderId="1" xfId="0" applyNumberFormat="1" applyFont="1" applyBorder="1" applyAlignment="1">
      <alignment horizontal="center" vertical="center" wrapText="1"/>
    </xf>
    <xf numFmtId="41" fontId="0" fillId="0" borderId="17" xfId="0" applyNumberFormat="1" applyBorder="1" applyAlignment="1">
      <alignment horizontal="center" vertical="center"/>
    </xf>
    <xf numFmtId="41" fontId="0" fillId="0" borderId="18" xfId="0" applyNumberFormat="1" applyBorder="1" applyAlignment="1">
      <alignment horizontal="center" vertical="center"/>
    </xf>
    <xf numFmtId="41" fontId="0" fillId="0" borderId="19" xfId="0" applyNumberFormat="1" applyBorder="1" applyAlignment="1">
      <alignment horizontal="center" vertical="center"/>
    </xf>
    <xf numFmtId="41" fontId="0" fillId="0" borderId="20" xfId="0" applyNumberForma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1" fontId="5" fillId="0" borderId="0" xfId="0" applyNumberFormat="1" applyFont="1" applyBorder="1" applyAlignment="1">
      <alignment horizontal="left" vertical="center"/>
    </xf>
    <xf numFmtId="41" fontId="9" fillId="0" borderId="6" xfId="0" applyNumberFormat="1" applyFont="1" applyBorder="1" applyAlignment="1">
      <alignment vertical="center"/>
    </xf>
    <xf numFmtId="41" fontId="9" fillId="0" borderId="9" xfId="0" applyNumberFormat="1" applyFont="1" applyBorder="1" applyAlignment="1">
      <alignment vertical="center"/>
    </xf>
  </cellXfs>
  <cellStyles count="3">
    <cellStyle name="쉼표 [0] 2 2" xfId="2"/>
    <cellStyle name="표준" xfId="0" builtinId="0"/>
    <cellStyle name="표준 2 2" xfId="1"/>
  </cellStyles>
  <dxfs count="0"/>
  <tableStyles count="0" defaultTableStyle="TableStyleMedium2" defaultPivotStyle="PivotStyleLight16"/>
  <colors>
    <mruColors>
      <color rgb="FFEEBDFF"/>
      <color rgb="FFF8E5FF"/>
      <color rgb="FF0000FF"/>
      <color rgb="FFFB660B"/>
      <color rgb="FFF7F20E"/>
      <color rgb="FFC810C8"/>
      <color rgb="FF6DA945"/>
      <color rgb="FFDA71FF"/>
      <color rgb="FFE69F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CC"/>
    <pageSetUpPr fitToPage="1"/>
  </sheetPr>
  <dimension ref="A2:H22"/>
  <sheetViews>
    <sheetView view="pageBreakPreview" zoomScaleNormal="115" zoomScaleSheetLayoutView="100" workbookViewId="0">
      <pane ySplit="7" topLeftCell="A8" activePane="bottomLeft" state="frozen"/>
      <selection activeCell="A16" sqref="A16"/>
      <selection pane="bottomLeft" activeCell="F29" sqref="F29"/>
    </sheetView>
  </sheetViews>
  <sheetFormatPr defaultColWidth="9" defaultRowHeight="16.5" x14ac:dyDescent="0.3"/>
  <cols>
    <col min="1" max="2" width="15.125" style="3" bestFit="1" customWidth="1"/>
    <col min="3" max="3" width="23.5" style="3" bestFit="1" customWidth="1"/>
    <col min="4" max="6" width="15.625" style="3" customWidth="1"/>
    <col min="7" max="7" width="8.75" style="3" bestFit="1" customWidth="1"/>
    <col min="8" max="8" width="30.875" style="27" customWidth="1"/>
    <col min="9" max="9" width="14.625" style="5" bestFit="1" customWidth="1"/>
    <col min="10" max="16384" width="9" style="5"/>
  </cols>
  <sheetData>
    <row r="2" spans="1:8" ht="30.75" x14ac:dyDescent="0.3">
      <c r="A2" s="71" t="s">
        <v>86</v>
      </c>
      <c r="B2" s="71"/>
      <c r="C2" s="71"/>
      <c r="D2" s="71"/>
      <c r="E2" s="71"/>
      <c r="F2" s="71"/>
      <c r="G2" s="71"/>
      <c r="H2" s="71"/>
    </row>
    <row r="3" spans="1:8" x14ac:dyDescent="0.3">
      <c r="A3" s="6" t="s">
        <v>0</v>
      </c>
    </row>
    <row r="4" spans="1:8" ht="16.5" customHeight="1" x14ac:dyDescent="0.3">
      <c r="A4" s="21" t="s">
        <v>88</v>
      </c>
      <c r="B4" s="21"/>
      <c r="C4" s="7"/>
      <c r="D4" s="72" t="s">
        <v>87</v>
      </c>
      <c r="E4" s="72"/>
      <c r="F4" s="72"/>
      <c r="G4" s="72"/>
      <c r="H4" s="72"/>
    </row>
    <row r="5" spans="1:8" s="8" customFormat="1" ht="20.25" customHeight="1" x14ac:dyDescent="0.3">
      <c r="A5" s="73" t="s">
        <v>9</v>
      </c>
      <c r="B5" s="74"/>
      <c r="C5" s="74"/>
      <c r="D5" s="74"/>
      <c r="E5" s="74"/>
      <c r="F5" s="74"/>
      <c r="G5" s="74"/>
      <c r="H5" s="75"/>
    </row>
    <row r="6" spans="1:8" ht="20.25" customHeight="1" x14ac:dyDescent="0.3">
      <c r="A6" s="67" t="s">
        <v>1</v>
      </c>
      <c r="B6" s="68"/>
      <c r="C6" s="68"/>
      <c r="D6" s="68" t="s">
        <v>84</v>
      </c>
      <c r="E6" s="68" t="s">
        <v>53</v>
      </c>
      <c r="F6" s="77" t="s">
        <v>54</v>
      </c>
      <c r="G6" s="77" t="s">
        <v>50</v>
      </c>
      <c r="H6" s="79" t="s">
        <v>2</v>
      </c>
    </row>
    <row r="7" spans="1:8" ht="20.25" customHeight="1" x14ac:dyDescent="0.3">
      <c r="A7" s="9" t="s">
        <v>5</v>
      </c>
      <c r="B7" s="10" t="s">
        <v>6</v>
      </c>
      <c r="C7" s="10" t="s">
        <v>7</v>
      </c>
      <c r="D7" s="76"/>
      <c r="E7" s="76"/>
      <c r="F7" s="78"/>
      <c r="G7" s="78"/>
      <c r="H7" s="80"/>
    </row>
    <row r="8" spans="1:8" ht="69.75" customHeight="1" x14ac:dyDescent="0.3">
      <c r="A8" s="69" t="s">
        <v>3</v>
      </c>
      <c r="B8" s="70" t="s">
        <v>3</v>
      </c>
      <c r="C8" s="11" t="s">
        <v>4</v>
      </c>
      <c r="D8" s="16">
        <v>2879530</v>
      </c>
      <c r="E8" s="16">
        <v>53006356</v>
      </c>
      <c r="F8" s="17">
        <f>E8-D8</f>
        <v>50126826</v>
      </c>
      <c r="G8" s="15">
        <f>((E8/D8)*100)-100</f>
        <v>1740.7988803728385</v>
      </c>
      <c r="H8" s="46" t="s">
        <v>101</v>
      </c>
    </row>
    <row r="9" spans="1:8" ht="32.25" customHeight="1" x14ac:dyDescent="0.3">
      <c r="A9" s="67"/>
      <c r="B9" s="68"/>
      <c r="C9" s="4" t="s">
        <v>51</v>
      </c>
      <c r="D9" s="4">
        <v>6501337</v>
      </c>
      <c r="E9" s="4">
        <v>3494743</v>
      </c>
      <c r="F9" s="2">
        <f t="shared" ref="F9" si="0">E9-D9</f>
        <v>-3006594</v>
      </c>
      <c r="G9" s="22">
        <f t="shared" ref="G9:G22" si="1">((E9/D9)*100)-100</f>
        <v>-46.245779906502307</v>
      </c>
      <c r="H9" s="28"/>
    </row>
    <row r="10" spans="1:8" ht="32.25" customHeight="1" x14ac:dyDescent="0.3">
      <c r="A10" s="65" t="s">
        <v>8</v>
      </c>
      <c r="B10" s="66"/>
      <c r="C10" s="66"/>
      <c r="D10" s="13">
        <f>SUM(D8:D9)</f>
        <v>9380867</v>
      </c>
      <c r="E10" s="13">
        <f>SUM(E8:E9)</f>
        <v>56501099</v>
      </c>
      <c r="F10" s="13">
        <f>SUM(F8:F9)</f>
        <v>47120232</v>
      </c>
      <c r="G10" s="25">
        <f t="shared" si="1"/>
        <v>502.30146104832318</v>
      </c>
      <c r="H10" s="29"/>
    </row>
    <row r="11" spans="1:8" ht="75" customHeight="1" x14ac:dyDescent="0.3">
      <c r="A11" s="67" t="s">
        <v>18</v>
      </c>
      <c r="B11" s="68" t="s">
        <v>18</v>
      </c>
      <c r="C11" s="4" t="s">
        <v>10</v>
      </c>
      <c r="D11" s="4">
        <v>2760494000</v>
      </c>
      <c r="E11" s="47">
        <v>2894886000</v>
      </c>
      <c r="F11" s="48">
        <f>E11-D11</f>
        <v>134392000</v>
      </c>
      <c r="G11" s="49">
        <f t="shared" si="1"/>
        <v>4.8684039885614823</v>
      </c>
      <c r="H11" s="50" t="s">
        <v>125</v>
      </c>
    </row>
    <row r="12" spans="1:8" ht="90.75" customHeight="1" x14ac:dyDescent="0.3">
      <c r="A12" s="67"/>
      <c r="B12" s="68"/>
      <c r="C12" s="4" t="s">
        <v>11</v>
      </c>
      <c r="D12" s="4">
        <v>326280000</v>
      </c>
      <c r="E12" s="47">
        <v>668800000</v>
      </c>
      <c r="F12" s="48">
        <f t="shared" ref="F12:F13" si="2">E12-D12</f>
        <v>342520000</v>
      </c>
      <c r="G12" s="49">
        <f t="shared" si="1"/>
        <v>104.9773200931715</v>
      </c>
      <c r="H12" s="50" t="s">
        <v>126</v>
      </c>
    </row>
    <row r="13" spans="1:8" ht="89.25" customHeight="1" x14ac:dyDescent="0.3">
      <c r="A13" s="67"/>
      <c r="B13" s="68"/>
      <c r="C13" s="4" t="s">
        <v>12</v>
      </c>
      <c r="D13" s="4">
        <v>86660000</v>
      </c>
      <c r="E13" s="47">
        <v>93140000</v>
      </c>
      <c r="F13" s="48">
        <f t="shared" si="2"/>
        <v>6480000</v>
      </c>
      <c r="G13" s="49">
        <f t="shared" si="1"/>
        <v>7.4774982690976231</v>
      </c>
      <c r="H13" s="50" t="s">
        <v>102</v>
      </c>
    </row>
    <row r="14" spans="1:8" ht="36" customHeight="1" x14ac:dyDescent="0.3">
      <c r="A14" s="65" t="s">
        <v>8</v>
      </c>
      <c r="B14" s="66"/>
      <c r="C14" s="66"/>
      <c r="D14" s="13">
        <f>SUM(D11:D13)</f>
        <v>3173434000</v>
      </c>
      <c r="E14" s="13">
        <f>SUM(E11:E13)</f>
        <v>3656826000</v>
      </c>
      <c r="F14" s="13">
        <f>SUM(F11:F13)</f>
        <v>483392000</v>
      </c>
      <c r="G14" s="25">
        <f t="shared" si="1"/>
        <v>15.232457961942814</v>
      </c>
      <c r="H14" s="29"/>
    </row>
    <row r="15" spans="1:8" ht="32.25" customHeight="1" x14ac:dyDescent="0.3">
      <c r="A15" s="67" t="s">
        <v>19</v>
      </c>
      <c r="B15" s="68" t="s">
        <v>19</v>
      </c>
      <c r="C15" s="4" t="s">
        <v>13</v>
      </c>
      <c r="D15" s="33">
        <v>10000000</v>
      </c>
      <c r="E15" s="4">
        <v>10000000</v>
      </c>
      <c r="F15" s="2">
        <f>E15-D15</f>
        <v>0</v>
      </c>
      <c r="G15" s="22">
        <f t="shared" si="1"/>
        <v>0</v>
      </c>
      <c r="H15" s="30"/>
    </row>
    <row r="16" spans="1:8" ht="32.25" customHeight="1" x14ac:dyDescent="0.3">
      <c r="A16" s="67"/>
      <c r="B16" s="68"/>
      <c r="C16" s="4" t="s">
        <v>14</v>
      </c>
      <c r="D16" s="4">
        <v>0</v>
      </c>
      <c r="E16" s="4">
        <v>0</v>
      </c>
      <c r="F16" s="2">
        <f t="shared" ref="F16:F20" si="3">E16-D16</f>
        <v>0</v>
      </c>
      <c r="G16" s="22">
        <v>0</v>
      </c>
      <c r="H16" s="30"/>
    </row>
    <row r="17" spans="1:8" ht="32.25" customHeight="1" x14ac:dyDescent="0.3">
      <c r="A17" s="65" t="s">
        <v>8</v>
      </c>
      <c r="B17" s="66"/>
      <c r="C17" s="66"/>
      <c r="D17" s="13">
        <f>SUM(D15:D16)</f>
        <v>10000000</v>
      </c>
      <c r="E17" s="13">
        <f t="shared" ref="E17:F17" si="4">SUM(E15:E16)</f>
        <v>10000000</v>
      </c>
      <c r="F17" s="13">
        <f t="shared" si="4"/>
        <v>0</v>
      </c>
      <c r="G17" s="25">
        <f t="shared" si="1"/>
        <v>0</v>
      </c>
      <c r="H17" s="29"/>
    </row>
    <row r="18" spans="1:8" ht="32.25" customHeight="1" x14ac:dyDescent="0.3">
      <c r="A18" s="12" t="s">
        <v>20</v>
      </c>
      <c r="B18" s="4" t="s">
        <v>20</v>
      </c>
      <c r="C18" s="4" t="s">
        <v>15</v>
      </c>
      <c r="D18" s="33">
        <v>10000000</v>
      </c>
      <c r="E18" s="33">
        <v>10000000</v>
      </c>
      <c r="F18" s="2">
        <f t="shared" si="3"/>
        <v>0</v>
      </c>
      <c r="G18" s="22">
        <f t="shared" si="1"/>
        <v>0</v>
      </c>
      <c r="H18" s="30"/>
    </row>
    <row r="19" spans="1:8" ht="32.25" customHeight="1" x14ac:dyDescent="0.3">
      <c r="A19" s="65" t="s">
        <v>8</v>
      </c>
      <c r="B19" s="66"/>
      <c r="C19" s="66"/>
      <c r="D19" s="13">
        <f>SUM(D18)</f>
        <v>10000000</v>
      </c>
      <c r="E19" s="13">
        <f t="shared" ref="E19:F19" si="5">SUM(E18)</f>
        <v>10000000</v>
      </c>
      <c r="F19" s="13">
        <f t="shared" si="5"/>
        <v>0</v>
      </c>
      <c r="G19" s="25">
        <f t="shared" si="1"/>
        <v>0</v>
      </c>
      <c r="H19" s="29"/>
    </row>
    <row r="20" spans="1:8" ht="32.25" customHeight="1" x14ac:dyDescent="0.3">
      <c r="A20" s="18"/>
      <c r="B20" s="19"/>
      <c r="C20" s="4" t="s">
        <v>16</v>
      </c>
      <c r="D20" s="33">
        <v>83281</v>
      </c>
      <c r="E20" s="4">
        <v>83901</v>
      </c>
      <c r="F20" s="2">
        <f t="shared" si="3"/>
        <v>620</v>
      </c>
      <c r="G20" s="22">
        <f t="shared" si="1"/>
        <v>0.74446752560608331</v>
      </c>
      <c r="H20" s="30"/>
    </row>
    <row r="21" spans="1:8" ht="32.25" customHeight="1" x14ac:dyDescent="0.3">
      <c r="A21" s="65" t="s">
        <v>8</v>
      </c>
      <c r="B21" s="66"/>
      <c r="C21" s="66"/>
      <c r="D21" s="13">
        <f>SUM(D20:D20)</f>
        <v>83281</v>
      </c>
      <c r="E21" s="13">
        <f>SUM(E20:E20)</f>
        <v>83901</v>
      </c>
      <c r="F21" s="13">
        <f>SUM(F20:F20)</f>
        <v>620</v>
      </c>
      <c r="G21" s="25">
        <f t="shared" si="1"/>
        <v>0.74446752560608331</v>
      </c>
      <c r="H21" s="29"/>
    </row>
    <row r="22" spans="1:8" ht="32.25" customHeight="1" x14ac:dyDescent="0.3">
      <c r="A22" s="63" t="s">
        <v>17</v>
      </c>
      <c r="B22" s="64"/>
      <c r="C22" s="64"/>
      <c r="D22" s="14">
        <f>SUM(D21,D19,D17,D14,D10)</f>
        <v>3202898148</v>
      </c>
      <c r="E22" s="20">
        <f>SUM(E21,E19,E17,E14,E10)</f>
        <v>3733411000</v>
      </c>
      <c r="F22" s="20">
        <f>SUM(F21,F19,F17,F14,F10)</f>
        <v>530512852</v>
      </c>
      <c r="G22" s="32">
        <f t="shared" si="1"/>
        <v>16.563525516141397</v>
      </c>
      <c r="H22" s="31"/>
    </row>
  </sheetData>
  <mergeCells count="21">
    <mergeCell ref="A10:C10"/>
    <mergeCell ref="A15:A16"/>
    <mergeCell ref="A8:A9"/>
    <mergeCell ref="B8:B9"/>
    <mergeCell ref="A2:H2"/>
    <mergeCell ref="D4:H4"/>
    <mergeCell ref="A5:H5"/>
    <mergeCell ref="A6:C6"/>
    <mergeCell ref="D6:D7"/>
    <mergeCell ref="E6:E7"/>
    <mergeCell ref="F6:F7"/>
    <mergeCell ref="G6:G7"/>
    <mergeCell ref="H6:H7"/>
    <mergeCell ref="A22:C22"/>
    <mergeCell ref="A19:C19"/>
    <mergeCell ref="A21:C21"/>
    <mergeCell ref="A11:A13"/>
    <mergeCell ref="A14:C14"/>
    <mergeCell ref="B15:B16"/>
    <mergeCell ref="A17:C17"/>
    <mergeCell ref="B11:B1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CC"/>
    <pageSetUpPr fitToPage="1"/>
  </sheetPr>
  <dimension ref="A2:H66"/>
  <sheetViews>
    <sheetView tabSelected="1" view="pageBreakPreview" topLeftCell="B1" zoomScale="106" zoomScaleNormal="100" zoomScaleSheetLayoutView="106" workbookViewId="0">
      <selection activeCell="E72" sqref="E72"/>
    </sheetView>
  </sheetViews>
  <sheetFormatPr defaultRowHeight="16.5" x14ac:dyDescent="0.3"/>
  <cols>
    <col min="1" max="2" width="11.125" customWidth="1"/>
    <col min="3" max="3" width="25.5" bestFit="1" customWidth="1"/>
    <col min="4" max="5" width="17.75" customWidth="1"/>
    <col min="6" max="6" width="15.625" customWidth="1"/>
    <col min="7" max="7" width="17.875" customWidth="1"/>
    <col min="8" max="8" width="38.375" style="24" customWidth="1"/>
  </cols>
  <sheetData>
    <row r="2" spans="1:8" ht="30.75" x14ac:dyDescent="0.3">
      <c r="A2" s="93" t="s">
        <v>89</v>
      </c>
      <c r="B2" s="93"/>
      <c r="C2" s="93"/>
      <c r="D2" s="93"/>
      <c r="E2" s="93"/>
      <c r="F2" s="93"/>
      <c r="G2" s="93"/>
      <c r="H2" s="93"/>
    </row>
    <row r="3" spans="1:8" x14ac:dyDescent="0.3">
      <c r="A3" s="1"/>
      <c r="B3" s="1"/>
      <c r="C3" s="1"/>
      <c r="D3" s="1"/>
      <c r="E3" s="1"/>
      <c r="F3" s="1"/>
      <c r="G3" s="1"/>
    </row>
    <row r="4" spans="1:8" ht="16.5" customHeight="1" x14ac:dyDescent="0.3">
      <c r="A4" s="94" t="s">
        <v>90</v>
      </c>
      <c r="B4" s="94"/>
      <c r="C4" s="94"/>
      <c r="D4" s="72" t="s">
        <v>87</v>
      </c>
      <c r="E4" s="72"/>
      <c r="F4" s="72"/>
      <c r="G4" s="72"/>
      <c r="H4" s="72"/>
    </row>
    <row r="5" spans="1:8" ht="25.5" customHeight="1" x14ac:dyDescent="0.3">
      <c r="A5" s="73" t="s">
        <v>55</v>
      </c>
      <c r="B5" s="74"/>
      <c r="C5" s="74"/>
      <c r="D5" s="74"/>
      <c r="E5" s="74"/>
      <c r="F5" s="74"/>
      <c r="G5" s="74"/>
      <c r="H5" s="75"/>
    </row>
    <row r="6" spans="1:8" x14ac:dyDescent="0.3">
      <c r="A6" s="67" t="s">
        <v>1</v>
      </c>
      <c r="B6" s="68"/>
      <c r="C6" s="68"/>
      <c r="D6" s="68" t="s">
        <v>91</v>
      </c>
      <c r="E6" s="68" t="s">
        <v>53</v>
      </c>
      <c r="F6" s="77" t="s">
        <v>54</v>
      </c>
      <c r="G6" s="77" t="s">
        <v>50</v>
      </c>
      <c r="H6" s="95" t="s">
        <v>2</v>
      </c>
    </row>
    <row r="7" spans="1:8" x14ac:dyDescent="0.3">
      <c r="A7" s="9" t="s">
        <v>5</v>
      </c>
      <c r="B7" s="40" t="s">
        <v>6</v>
      </c>
      <c r="C7" s="40" t="s">
        <v>7</v>
      </c>
      <c r="D7" s="76"/>
      <c r="E7" s="76"/>
      <c r="F7" s="78"/>
      <c r="G7" s="78"/>
      <c r="H7" s="96"/>
    </row>
    <row r="8" spans="1:8" ht="183" customHeight="1" x14ac:dyDescent="0.3">
      <c r="A8" s="69" t="s">
        <v>21</v>
      </c>
      <c r="B8" s="70" t="s">
        <v>22</v>
      </c>
      <c r="C8" s="38" t="s">
        <v>23</v>
      </c>
      <c r="D8" s="38">
        <v>254097260</v>
      </c>
      <c r="E8" s="38">
        <v>284012680</v>
      </c>
      <c r="F8" s="17">
        <f>E8-D8</f>
        <v>29915420</v>
      </c>
      <c r="G8" s="51">
        <f>((E8/D8)*100)-100</f>
        <v>11.773216287338158</v>
      </c>
      <c r="H8" s="52" t="s">
        <v>103</v>
      </c>
    </row>
    <row r="9" spans="1:8" ht="33" customHeight="1" x14ac:dyDescent="0.3">
      <c r="A9" s="67"/>
      <c r="B9" s="68"/>
      <c r="C9" s="39" t="s">
        <v>58</v>
      </c>
      <c r="D9" s="39">
        <v>25623890</v>
      </c>
      <c r="E9" s="39">
        <v>38655550</v>
      </c>
      <c r="F9" s="2">
        <f t="shared" ref="F9:F11" si="0">E9-D9</f>
        <v>13031660</v>
      </c>
      <c r="G9" s="39">
        <f t="shared" ref="G9:G22" si="1">((E9/D9)*100)-100</f>
        <v>50.857461532967875</v>
      </c>
      <c r="H9" s="23" t="s">
        <v>104</v>
      </c>
    </row>
    <row r="10" spans="1:8" ht="33" customHeight="1" x14ac:dyDescent="0.3">
      <c r="A10" s="67"/>
      <c r="B10" s="68"/>
      <c r="C10" s="39" t="s">
        <v>24</v>
      </c>
      <c r="D10" s="39">
        <v>23309450</v>
      </c>
      <c r="E10" s="39">
        <v>26889050</v>
      </c>
      <c r="F10" s="2">
        <f t="shared" si="0"/>
        <v>3579600</v>
      </c>
      <c r="G10" s="39">
        <f t="shared" si="1"/>
        <v>15.35686170201356</v>
      </c>
      <c r="H10" s="53" t="s">
        <v>105</v>
      </c>
    </row>
    <row r="11" spans="1:8" ht="33" customHeight="1" x14ac:dyDescent="0.3">
      <c r="A11" s="67"/>
      <c r="B11" s="68"/>
      <c r="C11" s="39" t="s">
        <v>25</v>
      </c>
      <c r="D11" s="39">
        <v>27485860</v>
      </c>
      <c r="E11" s="39">
        <v>34350550</v>
      </c>
      <c r="F11" s="2">
        <f t="shared" si="0"/>
        <v>6864690</v>
      </c>
      <c r="G11" s="39">
        <f t="shared" si="1"/>
        <v>24.975350962276607</v>
      </c>
      <c r="H11" s="54" t="s">
        <v>106</v>
      </c>
    </row>
    <row r="12" spans="1:8" ht="32.25" customHeight="1" x14ac:dyDescent="0.3">
      <c r="A12" s="67"/>
      <c r="B12" s="68"/>
      <c r="C12" s="39" t="s">
        <v>94</v>
      </c>
      <c r="D12" s="39">
        <v>0</v>
      </c>
      <c r="E12" s="39">
        <v>2000000</v>
      </c>
      <c r="F12" s="2">
        <f t="shared" ref="F12" si="2">E12-D12</f>
        <v>2000000</v>
      </c>
      <c r="G12" s="39">
        <v>100</v>
      </c>
      <c r="H12" s="54" t="s">
        <v>107</v>
      </c>
    </row>
    <row r="13" spans="1:8" ht="27.75" customHeight="1" x14ac:dyDescent="0.3">
      <c r="A13" s="67"/>
      <c r="B13" s="68"/>
      <c r="C13" s="37" t="s">
        <v>52</v>
      </c>
      <c r="D13" s="37">
        <f>SUM(D8:D12)</f>
        <v>330516460</v>
      </c>
      <c r="E13" s="37">
        <f>SUM(E8:E12)</f>
        <v>385907830</v>
      </c>
      <c r="F13" s="37">
        <f>SUM(F8:F12)</f>
        <v>55391370</v>
      </c>
      <c r="G13" s="37">
        <f t="shared" si="1"/>
        <v>16.759035238366039</v>
      </c>
      <c r="H13" s="34"/>
    </row>
    <row r="14" spans="1:8" ht="27.75" customHeight="1" x14ac:dyDescent="0.3">
      <c r="A14" s="67"/>
      <c r="B14" s="68" t="s">
        <v>28</v>
      </c>
      <c r="C14" s="39" t="s">
        <v>26</v>
      </c>
      <c r="D14" s="39">
        <v>720000</v>
      </c>
      <c r="E14" s="39">
        <v>1000000</v>
      </c>
      <c r="F14" s="2">
        <f t="shared" ref="F14:F15" si="3">E14-D14</f>
        <v>280000</v>
      </c>
      <c r="G14" s="39">
        <f t="shared" si="1"/>
        <v>38.888888888888886</v>
      </c>
      <c r="H14" s="55" t="s">
        <v>95</v>
      </c>
    </row>
    <row r="15" spans="1:8" ht="27.75" customHeight="1" x14ac:dyDescent="0.3">
      <c r="A15" s="67"/>
      <c r="B15" s="68"/>
      <c r="C15" s="39" t="s">
        <v>27</v>
      </c>
      <c r="D15" s="39">
        <v>1852000</v>
      </c>
      <c r="E15" s="47">
        <v>3440000</v>
      </c>
      <c r="F15" s="2">
        <f t="shared" si="3"/>
        <v>1588000</v>
      </c>
      <c r="G15" s="39">
        <f t="shared" si="1"/>
        <v>85.745140388768903</v>
      </c>
      <c r="H15" s="56" t="s">
        <v>96</v>
      </c>
    </row>
    <row r="16" spans="1:8" ht="27.75" customHeight="1" x14ac:dyDescent="0.3">
      <c r="A16" s="67"/>
      <c r="B16" s="68"/>
      <c r="C16" s="37" t="s">
        <v>52</v>
      </c>
      <c r="D16" s="37">
        <f>SUM(D14:D15)</f>
        <v>2572000</v>
      </c>
      <c r="E16" s="37">
        <f>SUM(E14:E15)</f>
        <v>4440000</v>
      </c>
      <c r="F16" s="37">
        <f>SUM(F14:F15)</f>
        <v>1868000</v>
      </c>
      <c r="G16" s="37">
        <f t="shared" si="1"/>
        <v>72.628304821150863</v>
      </c>
      <c r="H16" s="34"/>
    </row>
    <row r="17" spans="1:8" ht="27.75" customHeight="1" x14ac:dyDescent="0.3">
      <c r="A17" s="67"/>
      <c r="B17" s="68" t="s">
        <v>32</v>
      </c>
      <c r="C17" s="39" t="s">
        <v>57</v>
      </c>
      <c r="D17" s="39">
        <v>600000</v>
      </c>
      <c r="E17" s="39">
        <v>2800000</v>
      </c>
      <c r="F17" s="2">
        <f t="shared" ref="F17:F22" si="4">E17-D17</f>
        <v>2200000</v>
      </c>
      <c r="G17" s="39">
        <f t="shared" si="1"/>
        <v>366.66666666666669</v>
      </c>
      <c r="H17" s="41" t="s">
        <v>99</v>
      </c>
    </row>
    <row r="18" spans="1:8" ht="27.75" customHeight="1" x14ac:dyDescent="0.3">
      <c r="A18" s="67"/>
      <c r="B18" s="68"/>
      <c r="C18" s="39" t="s">
        <v>56</v>
      </c>
      <c r="D18" s="39">
        <v>9228660</v>
      </c>
      <c r="E18" s="39">
        <v>6632170</v>
      </c>
      <c r="F18" s="2">
        <f t="shared" si="4"/>
        <v>-2596490</v>
      </c>
      <c r="G18" s="39">
        <f t="shared" si="1"/>
        <v>-28.135070530282832</v>
      </c>
      <c r="H18" s="41" t="s">
        <v>74</v>
      </c>
    </row>
    <row r="19" spans="1:8" ht="27.75" customHeight="1" x14ac:dyDescent="0.3">
      <c r="A19" s="67"/>
      <c r="B19" s="68"/>
      <c r="C19" s="39" t="s">
        <v>29</v>
      </c>
      <c r="D19" s="39">
        <v>4251650</v>
      </c>
      <c r="E19" s="39">
        <v>7200000</v>
      </c>
      <c r="F19" s="2">
        <f t="shared" si="4"/>
        <v>2948350</v>
      </c>
      <c r="G19" s="39">
        <f t="shared" si="1"/>
        <v>69.346018604541769</v>
      </c>
      <c r="H19" s="41" t="s">
        <v>75</v>
      </c>
    </row>
    <row r="20" spans="1:8" ht="27.75" customHeight="1" x14ac:dyDescent="0.3">
      <c r="A20" s="67"/>
      <c r="B20" s="68"/>
      <c r="C20" s="39" t="s">
        <v>30</v>
      </c>
      <c r="D20" s="39">
        <v>2328390</v>
      </c>
      <c r="E20" s="39">
        <v>2500000</v>
      </c>
      <c r="F20" s="2">
        <f t="shared" si="4"/>
        <v>171610</v>
      </c>
      <c r="G20" s="39">
        <f t="shared" si="1"/>
        <v>7.3703288538432048</v>
      </c>
      <c r="H20" s="41" t="s">
        <v>76</v>
      </c>
    </row>
    <row r="21" spans="1:8" ht="27.75" customHeight="1" x14ac:dyDescent="0.3">
      <c r="A21" s="67"/>
      <c r="B21" s="68"/>
      <c r="C21" s="39" t="s">
        <v>59</v>
      </c>
      <c r="D21" s="39">
        <v>1440000</v>
      </c>
      <c r="E21" s="39">
        <v>3700000</v>
      </c>
      <c r="F21" s="2">
        <f t="shared" si="4"/>
        <v>2260000</v>
      </c>
      <c r="G21" s="39">
        <f t="shared" si="1"/>
        <v>156.94444444444446</v>
      </c>
      <c r="H21" s="41" t="s">
        <v>77</v>
      </c>
    </row>
    <row r="22" spans="1:8" ht="27.75" customHeight="1" x14ac:dyDescent="0.3">
      <c r="A22" s="67"/>
      <c r="B22" s="68"/>
      <c r="C22" s="39" t="s">
        <v>31</v>
      </c>
      <c r="D22" s="39">
        <v>3907090</v>
      </c>
      <c r="E22" s="39">
        <v>2600000</v>
      </c>
      <c r="F22" s="2">
        <f t="shared" si="4"/>
        <v>-1307090</v>
      </c>
      <c r="G22" s="39">
        <f t="shared" si="1"/>
        <v>-33.454309985180785</v>
      </c>
      <c r="H22" s="41" t="s">
        <v>78</v>
      </c>
    </row>
    <row r="23" spans="1:8" ht="27.75" customHeight="1" x14ac:dyDescent="0.3">
      <c r="A23" s="67"/>
      <c r="B23" s="68"/>
      <c r="C23" s="37" t="s">
        <v>52</v>
      </c>
      <c r="D23" s="37">
        <f>SUM(D17:D22)</f>
        <v>21755790</v>
      </c>
      <c r="E23" s="37">
        <f>SUM(E17:E22)</f>
        <v>25432170</v>
      </c>
      <c r="F23" s="37">
        <f>SUM(F17:F22)</f>
        <v>3676380</v>
      </c>
      <c r="G23" s="25">
        <f t="shared" ref="G23:G35" si="5">((E23/D23)*100)-100</f>
        <v>16.898398081614133</v>
      </c>
      <c r="H23" s="34"/>
    </row>
    <row r="24" spans="1:8" ht="27.75" customHeight="1" x14ac:dyDescent="0.3">
      <c r="A24" s="81" t="s">
        <v>8</v>
      </c>
      <c r="B24" s="82"/>
      <c r="C24" s="82"/>
      <c r="D24" s="42">
        <f>SUM(D23,D16,D13)</f>
        <v>354844250</v>
      </c>
      <c r="E24" s="42">
        <f>SUM(E23,E16,E13)</f>
        <v>415780000</v>
      </c>
      <c r="F24" s="42">
        <f>F13+F16+F23</f>
        <v>60935750</v>
      </c>
      <c r="G24" s="26">
        <f t="shared" si="5"/>
        <v>17.172534147023669</v>
      </c>
      <c r="H24" s="35"/>
    </row>
    <row r="25" spans="1:8" ht="33" customHeight="1" x14ac:dyDescent="0.3">
      <c r="A25" s="85" t="s">
        <v>33</v>
      </c>
      <c r="B25" s="86" t="s">
        <v>34</v>
      </c>
      <c r="C25" s="39" t="s">
        <v>34</v>
      </c>
      <c r="D25" s="39">
        <v>0</v>
      </c>
      <c r="E25" s="39">
        <v>0</v>
      </c>
      <c r="F25" s="2">
        <f t="shared" ref="F25:F27" si="6">E25-D25</f>
        <v>0</v>
      </c>
      <c r="G25" s="38">
        <v>0</v>
      </c>
      <c r="H25" s="41"/>
    </row>
    <row r="26" spans="1:8" ht="33" customHeight="1" x14ac:dyDescent="0.3">
      <c r="A26" s="85"/>
      <c r="B26" s="86"/>
      <c r="C26" s="39" t="s">
        <v>35</v>
      </c>
      <c r="D26" s="39">
        <v>0</v>
      </c>
      <c r="E26" s="39">
        <v>15500000</v>
      </c>
      <c r="F26" s="2">
        <f t="shared" si="6"/>
        <v>15500000</v>
      </c>
      <c r="G26" s="38">
        <v>100</v>
      </c>
      <c r="H26" s="23" t="s">
        <v>117</v>
      </c>
    </row>
    <row r="27" spans="1:8" ht="33" customHeight="1" x14ac:dyDescent="0.3">
      <c r="A27" s="85"/>
      <c r="B27" s="86"/>
      <c r="C27" s="39" t="s">
        <v>36</v>
      </c>
      <c r="D27" s="39">
        <v>0</v>
      </c>
      <c r="E27" s="39">
        <v>1200000</v>
      </c>
      <c r="F27" s="2">
        <f t="shared" si="6"/>
        <v>1200000</v>
      </c>
      <c r="G27" s="38">
        <v>100</v>
      </c>
      <c r="H27" s="41" t="s">
        <v>73</v>
      </c>
    </row>
    <row r="28" spans="1:8" ht="33" customHeight="1" x14ac:dyDescent="0.3">
      <c r="A28" s="85"/>
      <c r="B28" s="86"/>
      <c r="C28" s="37" t="s">
        <v>52</v>
      </c>
      <c r="D28" s="37">
        <f>SUM(D25:D27)</f>
        <v>0</v>
      </c>
      <c r="E28" s="37">
        <f t="shared" ref="E28:F28" si="7">SUM(E25:E27)</f>
        <v>16700000</v>
      </c>
      <c r="F28" s="37">
        <f t="shared" si="7"/>
        <v>16700000</v>
      </c>
      <c r="G28" s="25">
        <v>100</v>
      </c>
      <c r="H28" s="34"/>
    </row>
    <row r="29" spans="1:8" ht="33" customHeight="1" x14ac:dyDescent="0.3">
      <c r="A29" s="81" t="s">
        <v>8</v>
      </c>
      <c r="B29" s="82"/>
      <c r="C29" s="82"/>
      <c r="D29" s="42">
        <f>SUM(D28)</f>
        <v>0</v>
      </c>
      <c r="E29" s="42">
        <f t="shared" ref="E29:F29" si="8">SUM(E28)</f>
        <v>16700000</v>
      </c>
      <c r="F29" s="42">
        <f t="shared" si="8"/>
        <v>16700000</v>
      </c>
      <c r="G29" s="26">
        <v>100</v>
      </c>
      <c r="H29" s="35"/>
    </row>
    <row r="30" spans="1:8" ht="27.75" customHeight="1" x14ac:dyDescent="0.3">
      <c r="A30" s="89" t="s">
        <v>81</v>
      </c>
      <c r="B30" s="91" t="s">
        <v>37</v>
      </c>
      <c r="C30" s="39" t="s">
        <v>60</v>
      </c>
      <c r="D30" s="39">
        <v>2100000</v>
      </c>
      <c r="E30" s="39">
        <v>2100000</v>
      </c>
      <c r="F30" s="2">
        <f t="shared" ref="F30:F48" si="9">E30-D30</f>
        <v>0</v>
      </c>
      <c r="G30" s="38">
        <f t="shared" si="5"/>
        <v>0</v>
      </c>
      <c r="H30" s="60" t="s">
        <v>85</v>
      </c>
    </row>
    <row r="31" spans="1:8" ht="52.5" customHeight="1" x14ac:dyDescent="0.3">
      <c r="A31" s="90"/>
      <c r="B31" s="92"/>
      <c r="C31" s="43" t="s">
        <v>68</v>
      </c>
      <c r="D31" s="39">
        <v>16000000</v>
      </c>
      <c r="E31" s="47">
        <v>14000000</v>
      </c>
      <c r="F31" s="2">
        <f t="shared" si="9"/>
        <v>-2000000</v>
      </c>
      <c r="G31" s="38">
        <f t="shared" si="5"/>
        <v>-12.5</v>
      </c>
      <c r="H31" s="45" t="s">
        <v>119</v>
      </c>
    </row>
    <row r="32" spans="1:8" ht="54" customHeight="1" x14ac:dyDescent="0.3">
      <c r="A32" s="90"/>
      <c r="B32" s="92"/>
      <c r="C32" s="43" t="s">
        <v>69</v>
      </c>
      <c r="D32" s="39">
        <v>29000000</v>
      </c>
      <c r="E32" s="47">
        <v>30000000</v>
      </c>
      <c r="F32" s="2">
        <f t="shared" si="9"/>
        <v>1000000</v>
      </c>
      <c r="G32" s="38">
        <f t="shared" si="5"/>
        <v>3.448275862068968</v>
      </c>
      <c r="H32" s="45" t="s">
        <v>120</v>
      </c>
    </row>
    <row r="33" spans="1:8" ht="26.25" customHeight="1" x14ac:dyDescent="0.3">
      <c r="A33" s="90"/>
      <c r="B33" s="92"/>
      <c r="C33" s="39" t="s">
        <v>61</v>
      </c>
      <c r="D33" s="39">
        <v>24948000</v>
      </c>
      <c r="E33" s="39">
        <v>29800000</v>
      </c>
      <c r="F33" s="2">
        <f t="shared" si="9"/>
        <v>4852000</v>
      </c>
      <c r="G33" s="38">
        <f t="shared" si="5"/>
        <v>19.448452781786102</v>
      </c>
      <c r="H33" s="61" t="s">
        <v>79</v>
      </c>
    </row>
    <row r="34" spans="1:8" ht="28.5" customHeight="1" x14ac:dyDescent="0.3">
      <c r="A34" s="90"/>
      <c r="B34" s="92"/>
      <c r="C34" s="39" t="s">
        <v>62</v>
      </c>
      <c r="D34" s="39">
        <v>27198780</v>
      </c>
      <c r="E34" s="39">
        <v>29800000</v>
      </c>
      <c r="F34" s="2">
        <f t="shared" si="9"/>
        <v>2601220</v>
      </c>
      <c r="G34" s="38">
        <f>((E34/D34)*100)-100</f>
        <v>9.5637377852977323</v>
      </c>
      <c r="H34" s="61" t="s">
        <v>80</v>
      </c>
    </row>
    <row r="35" spans="1:8" ht="67.5" customHeight="1" x14ac:dyDescent="0.3">
      <c r="A35" s="90"/>
      <c r="B35" s="92"/>
      <c r="C35" s="39" t="s">
        <v>63</v>
      </c>
      <c r="D35" s="39">
        <v>25549100</v>
      </c>
      <c r="E35" s="39">
        <v>19000000</v>
      </c>
      <c r="F35" s="2">
        <f t="shared" si="9"/>
        <v>-6549100</v>
      </c>
      <c r="G35" s="38">
        <f t="shared" si="5"/>
        <v>-25.633388260251834</v>
      </c>
      <c r="H35" s="45" t="s">
        <v>110</v>
      </c>
    </row>
    <row r="36" spans="1:8" ht="45" customHeight="1" x14ac:dyDescent="0.3">
      <c r="A36" s="90"/>
      <c r="B36" s="92"/>
      <c r="C36" s="39" t="s">
        <v>97</v>
      </c>
      <c r="D36" s="39">
        <v>0</v>
      </c>
      <c r="E36" s="39">
        <v>14000000</v>
      </c>
      <c r="F36" s="2">
        <f t="shared" si="9"/>
        <v>14000000</v>
      </c>
      <c r="G36" s="38">
        <v>100</v>
      </c>
      <c r="H36" s="45" t="s">
        <v>111</v>
      </c>
    </row>
    <row r="37" spans="1:8" ht="75.75" customHeight="1" x14ac:dyDescent="0.3">
      <c r="A37" s="69"/>
      <c r="B37" s="70"/>
      <c r="C37" s="39" t="s">
        <v>64</v>
      </c>
      <c r="D37" s="39">
        <v>19519700</v>
      </c>
      <c r="E37" s="39">
        <v>25840000</v>
      </c>
      <c r="F37" s="2">
        <f t="shared" si="9"/>
        <v>6320300</v>
      </c>
      <c r="G37" s="39">
        <f t="shared" ref="G37:G57" si="10">((E37/D37)*100)-100</f>
        <v>32.379083694933826</v>
      </c>
      <c r="H37" s="45" t="s">
        <v>112</v>
      </c>
    </row>
    <row r="38" spans="1:8" ht="41.25" customHeight="1" x14ac:dyDescent="0.3">
      <c r="A38" s="89" t="s">
        <v>83</v>
      </c>
      <c r="B38" s="91" t="s">
        <v>37</v>
      </c>
      <c r="C38" s="39" t="s">
        <v>65</v>
      </c>
      <c r="D38" s="39">
        <v>15000000</v>
      </c>
      <c r="E38" s="39">
        <v>15000000</v>
      </c>
      <c r="F38" s="2">
        <f t="shared" si="9"/>
        <v>0</v>
      </c>
      <c r="G38" s="39">
        <f t="shared" si="10"/>
        <v>0</v>
      </c>
      <c r="H38" s="45" t="s">
        <v>116</v>
      </c>
    </row>
    <row r="39" spans="1:8" ht="41.25" customHeight="1" x14ac:dyDescent="0.3">
      <c r="A39" s="90"/>
      <c r="B39" s="92"/>
      <c r="C39" s="43" t="s">
        <v>92</v>
      </c>
      <c r="D39" s="39">
        <v>4500000</v>
      </c>
      <c r="E39" s="39">
        <v>0</v>
      </c>
      <c r="F39" s="2">
        <f t="shared" si="9"/>
        <v>-4500000</v>
      </c>
      <c r="G39" s="39">
        <f t="shared" si="10"/>
        <v>-100</v>
      </c>
      <c r="H39" s="45" t="s">
        <v>100</v>
      </c>
    </row>
    <row r="40" spans="1:8" ht="93.75" customHeight="1" x14ac:dyDescent="0.3">
      <c r="A40" s="90"/>
      <c r="B40" s="92"/>
      <c r="C40" s="43" t="s">
        <v>71</v>
      </c>
      <c r="D40" s="39">
        <v>10600000</v>
      </c>
      <c r="E40" s="39">
        <v>14000000</v>
      </c>
      <c r="F40" s="2">
        <f t="shared" si="9"/>
        <v>3400000</v>
      </c>
      <c r="G40" s="39">
        <f t="shared" si="10"/>
        <v>32.075471698113205</v>
      </c>
      <c r="H40" s="45" t="s">
        <v>118</v>
      </c>
    </row>
    <row r="41" spans="1:8" ht="42" customHeight="1" x14ac:dyDescent="0.3">
      <c r="A41" s="90"/>
      <c r="B41" s="92"/>
      <c r="C41" s="43" t="s">
        <v>72</v>
      </c>
      <c r="D41" s="39">
        <v>52000000</v>
      </c>
      <c r="E41" s="39">
        <v>59800000</v>
      </c>
      <c r="F41" s="2">
        <f t="shared" si="9"/>
        <v>7800000</v>
      </c>
      <c r="G41" s="39">
        <f t="shared" si="10"/>
        <v>14.999999999999986</v>
      </c>
      <c r="H41" s="45" t="s">
        <v>124</v>
      </c>
    </row>
    <row r="42" spans="1:8" ht="28.5" customHeight="1" x14ac:dyDescent="0.3">
      <c r="A42" s="90"/>
      <c r="B42" s="92"/>
      <c r="C42" s="39" t="s">
        <v>70</v>
      </c>
      <c r="D42" s="39">
        <v>1000000</v>
      </c>
      <c r="E42" s="39">
        <v>1000000</v>
      </c>
      <c r="F42" s="2">
        <f t="shared" si="9"/>
        <v>0</v>
      </c>
      <c r="G42" s="39">
        <f t="shared" si="10"/>
        <v>0</v>
      </c>
      <c r="H42" s="61" t="s">
        <v>82</v>
      </c>
    </row>
    <row r="43" spans="1:8" ht="42.75" customHeight="1" x14ac:dyDescent="0.3">
      <c r="A43" s="90"/>
      <c r="B43" s="92"/>
      <c r="C43" s="39" t="s">
        <v>66</v>
      </c>
      <c r="D43" s="39">
        <v>314028480</v>
      </c>
      <c r="E43" s="39">
        <v>325367000</v>
      </c>
      <c r="F43" s="2">
        <f t="shared" si="9"/>
        <v>11338520</v>
      </c>
      <c r="G43" s="39">
        <f t="shared" si="10"/>
        <v>3.6106661408544767</v>
      </c>
      <c r="H43" s="45" t="s">
        <v>121</v>
      </c>
    </row>
    <row r="44" spans="1:8" ht="51" customHeight="1" x14ac:dyDescent="0.3">
      <c r="A44" s="90"/>
      <c r="B44" s="92"/>
      <c r="C44" s="39" t="s">
        <v>98</v>
      </c>
      <c r="D44" s="39">
        <v>106996940</v>
      </c>
      <c r="E44" s="39">
        <v>134620000</v>
      </c>
      <c r="F44" s="2">
        <f t="shared" si="9"/>
        <v>27623060</v>
      </c>
      <c r="G44" s="39">
        <f t="shared" si="10"/>
        <v>25.816682234090067</v>
      </c>
      <c r="H44" s="45" t="s">
        <v>122</v>
      </c>
    </row>
    <row r="45" spans="1:8" ht="42.75" customHeight="1" x14ac:dyDescent="0.3">
      <c r="A45" s="90"/>
      <c r="B45" s="92"/>
      <c r="C45" s="39" t="s">
        <v>67</v>
      </c>
      <c r="D45" s="39">
        <v>107656000</v>
      </c>
      <c r="E45" s="39">
        <v>109692000</v>
      </c>
      <c r="F45" s="2">
        <f t="shared" si="9"/>
        <v>2036000</v>
      </c>
      <c r="G45" s="39">
        <f t="shared" si="10"/>
        <v>1.8912090361893377</v>
      </c>
      <c r="H45" s="45" t="s">
        <v>123</v>
      </c>
    </row>
    <row r="46" spans="1:8" ht="53.25" customHeight="1" x14ac:dyDescent="0.3">
      <c r="A46" s="90"/>
      <c r="B46" s="92"/>
      <c r="C46" s="47" t="s">
        <v>93</v>
      </c>
      <c r="D46" s="57">
        <v>1840000000</v>
      </c>
      <c r="E46" s="57">
        <v>1841327000</v>
      </c>
      <c r="F46" s="58">
        <f t="shared" si="9"/>
        <v>1327000</v>
      </c>
      <c r="G46" s="39">
        <f t="shared" si="10"/>
        <v>7.2119565217406034E-2</v>
      </c>
      <c r="H46" s="45" t="s">
        <v>115</v>
      </c>
    </row>
    <row r="47" spans="1:8" ht="42.75" customHeight="1" x14ac:dyDescent="0.3">
      <c r="A47" s="90"/>
      <c r="B47" s="92"/>
      <c r="C47" s="43" t="s">
        <v>109</v>
      </c>
      <c r="D47" s="39">
        <v>239780000</v>
      </c>
      <c r="E47" s="39">
        <v>570000000</v>
      </c>
      <c r="F47" s="2">
        <f t="shared" si="9"/>
        <v>330220000</v>
      </c>
      <c r="G47" s="39">
        <f t="shared" si="10"/>
        <v>137.71790808240888</v>
      </c>
      <c r="H47" s="45" t="s">
        <v>113</v>
      </c>
    </row>
    <row r="48" spans="1:8" ht="54.75" customHeight="1" x14ac:dyDescent="0.3">
      <c r="A48" s="90"/>
      <c r="B48" s="92"/>
      <c r="C48" s="59" t="s">
        <v>108</v>
      </c>
      <c r="D48" s="57">
        <v>11000000</v>
      </c>
      <c r="E48" s="57">
        <v>11000000</v>
      </c>
      <c r="F48" s="58">
        <f t="shared" si="9"/>
        <v>0</v>
      </c>
      <c r="G48" s="39">
        <f t="shared" si="10"/>
        <v>0</v>
      </c>
      <c r="H48" s="45" t="s">
        <v>114</v>
      </c>
    </row>
    <row r="49" spans="1:8" ht="24.75" customHeight="1" x14ac:dyDescent="0.3">
      <c r="A49" s="69"/>
      <c r="B49" s="70"/>
      <c r="C49" s="37" t="s">
        <v>52</v>
      </c>
      <c r="D49" s="37">
        <f>SUM(D30:D48)</f>
        <v>2846877000</v>
      </c>
      <c r="E49" s="37">
        <f>SUM(E30:E48)</f>
        <v>3246346000</v>
      </c>
      <c r="F49" s="37">
        <f>SUM(F30:F48)</f>
        <v>399469000</v>
      </c>
      <c r="G49" s="37">
        <f t="shared" si="10"/>
        <v>14.03183207423433</v>
      </c>
      <c r="H49" s="34"/>
    </row>
    <row r="50" spans="1:8" ht="24.75" customHeight="1" x14ac:dyDescent="0.3">
      <c r="A50" s="81" t="s">
        <v>8</v>
      </c>
      <c r="B50" s="82"/>
      <c r="C50" s="82"/>
      <c r="D50" s="42">
        <f>SUM(D49)</f>
        <v>2846877000</v>
      </c>
      <c r="E50" s="42">
        <f>SUM(E49)</f>
        <v>3246346000</v>
      </c>
      <c r="F50" s="42">
        <f>SUM(F49)</f>
        <v>399469000</v>
      </c>
      <c r="G50" s="42">
        <f t="shared" si="10"/>
        <v>14.03183207423433</v>
      </c>
      <c r="H50" s="35"/>
    </row>
    <row r="51" spans="1:8" ht="23.25" customHeight="1" x14ac:dyDescent="0.3">
      <c r="A51" s="85" t="s">
        <v>38</v>
      </c>
      <c r="B51" s="86" t="s">
        <v>38</v>
      </c>
      <c r="C51" s="39" t="s">
        <v>39</v>
      </c>
      <c r="D51" s="39">
        <v>176898</v>
      </c>
      <c r="E51" s="39">
        <v>83901</v>
      </c>
      <c r="F51" s="2">
        <f>E51-D51</f>
        <v>-92997</v>
      </c>
      <c r="G51" s="39">
        <f t="shared" si="10"/>
        <v>-52.570973103144183</v>
      </c>
      <c r="H51" s="41"/>
    </row>
    <row r="52" spans="1:8" ht="23.25" customHeight="1" x14ac:dyDescent="0.3">
      <c r="A52" s="85"/>
      <c r="B52" s="86"/>
      <c r="C52" s="37" t="s">
        <v>52</v>
      </c>
      <c r="D52" s="37">
        <f>SUM(D51)</f>
        <v>176898</v>
      </c>
      <c r="E52" s="37">
        <f t="shared" ref="E52:F53" si="11">SUM(E51)</f>
        <v>83901</v>
      </c>
      <c r="F52" s="37">
        <f t="shared" si="11"/>
        <v>-92997</v>
      </c>
      <c r="G52" s="37">
        <f t="shared" si="10"/>
        <v>-52.570973103144183</v>
      </c>
      <c r="H52" s="34"/>
    </row>
    <row r="53" spans="1:8" ht="23.25" customHeight="1" x14ac:dyDescent="0.3">
      <c r="A53" s="81" t="s">
        <v>8</v>
      </c>
      <c r="B53" s="82"/>
      <c r="C53" s="82"/>
      <c r="D53" s="42">
        <f>SUM(D52)</f>
        <v>176898</v>
      </c>
      <c r="E53" s="42">
        <f t="shared" si="11"/>
        <v>83901</v>
      </c>
      <c r="F53" s="42">
        <f t="shared" si="11"/>
        <v>-92997</v>
      </c>
      <c r="G53" s="42">
        <f t="shared" si="10"/>
        <v>-52.570973103144183</v>
      </c>
      <c r="H53" s="35"/>
    </row>
    <row r="54" spans="1:8" ht="23.25" customHeight="1" x14ac:dyDescent="0.3">
      <c r="A54" s="85" t="s">
        <v>40</v>
      </c>
      <c r="B54" s="86" t="s">
        <v>43</v>
      </c>
      <c r="C54" s="39" t="s">
        <v>41</v>
      </c>
      <c r="D54" s="39">
        <v>1000000</v>
      </c>
      <c r="E54" s="39">
        <v>1494743</v>
      </c>
      <c r="F54" s="2">
        <f t="shared" ref="F54:F55" si="12">E54-D54</f>
        <v>494743</v>
      </c>
      <c r="G54" s="39">
        <f t="shared" si="10"/>
        <v>49.474299999999999</v>
      </c>
      <c r="H54" s="41"/>
    </row>
    <row r="55" spans="1:8" ht="24" customHeight="1" x14ac:dyDescent="0.3">
      <c r="A55" s="85"/>
      <c r="B55" s="86"/>
      <c r="C55" s="39" t="s">
        <v>42</v>
      </c>
      <c r="D55" s="39">
        <v>0</v>
      </c>
      <c r="E55" s="39">
        <v>53006356</v>
      </c>
      <c r="F55" s="2">
        <f t="shared" si="12"/>
        <v>53006356</v>
      </c>
      <c r="G55" s="39">
        <v>100</v>
      </c>
      <c r="H55" s="23"/>
    </row>
    <row r="56" spans="1:8" ht="23.25" customHeight="1" x14ac:dyDescent="0.3">
      <c r="A56" s="85"/>
      <c r="B56" s="86"/>
      <c r="C56" s="37" t="s">
        <v>52</v>
      </c>
      <c r="D56" s="37">
        <f>SUM(D54:D55)</f>
        <v>1000000</v>
      </c>
      <c r="E56" s="37">
        <f t="shared" ref="E56:F56" si="13">SUM(E54:E55)</f>
        <v>54501099</v>
      </c>
      <c r="F56" s="37">
        <f t="shared" si="13"/>
        <v>53501099</v>
      </c>
      <c r="G56" s="37">
        <f t="shared" si="10"/>
        <v>5350.1099000000004</v>
      </c>
      <c r="H56" s="34"/>
    </row>
    <row r="57" spans="1:8" ht="23.25" customHeight="1" x14ac:dyDescent="0.3">
      <c r="A57" s="81" t="s">
        <v>8</v>
      </c>
      <c r="B57" s="82"/>
      <c r="C57" s="82"/>
      <c r="D57" s="42">
        <f>SUM(D56)</f>
        <v>1000000</v>
      </c>
      <c r="E57" s="42">
        <f t="shared" ref="E57:F57" si="14">SUM(E56)</f>
        <v>54501099</v>
      </c>
      <c r="F57" s="42">
        <f t="shared" si="14"/>
        <v>53501099</v>
      </c>
      <c r="G57" s="42">
        <f t="shared" si="10"/>
        <v>5350.1099000000004</v>
      </c>
      <c r="H57" s="35"/>
    </row>
    <row r="58" spans="1:8" ht="23.25" customHeight="1" x14ac:dyDescent="0.3">
      <c r="A58" s="85" t="s">
        <v>44</v>
      </c>
      <c r="B58" s="87" t="s">
        <v>45</v>
      </c>
      <c r="C58" s="39" t="s">
        <v>46</v>
      </c>
      <c r="D58" s="39">
        <v>0</v>
      </c>
      <c r="E58" s="39">
        <v>0</v>
      </c>
      <c r="F58" s="2">
        <f t="shared" ref="F58:F59" si="15">E58-D58</f>
        <v>0</v>
      </c>
      <c r="G58" s="39">
        <v>0</v>
      </c>
      <c r="H58" s="41"/>
    </row>
    <row r="59" spans="1:8" ht="23.25" customHeight="1" x14ac:dyDescent="0.3">
      <c r="A59" s="85"/>
      <c r="B59" s="88"/>
      <c r="C59" s="39" t="s">
        <v>47</v>
      </c>
      <c r="D59" s="39">
        <v>0</v>
      </c>
      <c r="E59" s="39">
        <v>0</v>
      </c>
      <c r="F59" s="2">
        <f t="shared" si="15"/>
        <v>0</v>
      </c>
      <c r="G59" s="39">
        <v>0</v>
      </c>
      <c r="H59" s="41"/>
    </row>
    <row r="60" spans="1:8" ht="23.25" customHeight="1" x14ac:dyDescent="0.3">
      <c r="A60" s="85"/>
      <c r="B60" s="88"/>
      <c r="C60" s="37" t="s">
        <v>52</v>
      </c>
      <c r="D60" s="37">
        <f>SUM(D58:D59)</f>
        <v>0</v>
      </c>
      <c r="E60" s="37">
        <f t="shared" ref="E60:F60" si="16">SUM(E58:E59)</f>
        <v>0</v>
      </c>
      <c r="F60" s="37">
        <f t="shared" si="16"/>
        <v>0</v>
      </c>
      <c r="G60" s="37">
        <v>0</v>
      </c>
      <c r="H60" s="34"/>
    </row>
    <row r="61" spans="1:8" ht="23.25" customHeight="1" x14ac:dyDescent="0.3">
      <c r="A61" s="81" t="s">
        <v>8</v>
      </c>
      <c r="B61" s="82"/>
      <c r="C61" s="82"/>
      <c r="D61" s="42">
        <f>SUM(D60)</f>
        <v>0</v>
      </c>
      <c r="E61" s="42">
        <f t="shared" ref="E61:F61" si="17">SUM(E60)</f>
        <v>0</v>
      </c>
      <c r="F61" s="42">
        <f t="shared" si="17"/>
        <v>0</v>
      </c>
      <c r="G61" s="42">
        <v>0</v>
      </c>
      <c r="H61" s="35"/>
    </row>
    <row r="62" spans="1:8" ht="23.25" customHeight="1" x14ac:dyDescent="0.3">
      <c r="A62" s="85" t="s">
        <v>48</v>
      </c>
      <c r="B62" s="86" t="s">
        <v>48</v>
      </c>
      <c r="C62" s="39" t="s">
        <v>48</v>
      </c>
      <c r="D62" s="39">
        <v>0</v>
      </c>
      <c r="E62" s="39">
        <v>0</v>
      </c>
      <c r="F62" s="2">
        <v>0</v>
      </c>
      <c r="G62" s="62">
        <v>0</v>
      </c>
      <c r="H62" s="41"/>
    </row>
    <row r="63" spans="1:8" ht="23.25" customHeight="1" x14ac:dyDescent="0.3">
      <c r="A63" s="85"/>
      <c r="B63" s="86"/>
      <c r="C63" s="39" t="s">
        <v>49</v>
      </c>
      <c r="D63" s="39">
        <v>0</v>
      </c>
      <c r="E63" s="39">
        <v>0</v>
      </c>
      <c r="F63" s="2">
        <f t="shared" ref="F63" si="18">E63-D63</f>
        <v>0</v>
      </c>
      <c r="G63" s="39">
        <v>0</v>
      </c>
      <c r="H63" s="41"/>
    </row>
    <row r="64" spans="1:8" ht="23.25" customHeight="1" x14ac:dyDescent="0.3">
      <c r="A64" s="85"/>
      <c r="B64" s="86"/>
      <c r="C64" s="37" t="s">
        <v>52</v>
      </c>
      <c r="D64" s="37">
        <f>SUM(D62:D63)</f>
        <v>0</v>
      </c>
      <c r="E64" s="37">
        <f>SUM(E62:E63)</f>
        <v>0</v>
      </c>
      <c r="F64" s="37">
        <f>SUM(F62:F63)</f>
        <v>0</v>
      </c>
      <c r="G64" s="37">
        <v>100</v>
      </c>
      <c r="H64" s="34"/>
    </row>
    <row r="65" spans="1:8" ht="23.25" customHeight="1" x14ac:dyDescent="0.3">
      <c r="A65" s="81" t="s">
        <v>8</v>
      </c>
      <c r="B65" s="82"/>
      <c r="C65" s="82"/>
      <c r="D65" s="42">
        <f>SUM(D64)</f>
        <v>0</v>
      </c>
      <c r="E65" s="42">
        <f t="shared" ref="E65:F65" si="19">SUM(E64)</f>
        <v>0</v>
      </c>
      <c r="F65" s="42">
        <f t="shared" si="19"/>
        <v>0</v>
      </c>
      <c r="G65" s="42">
        <v>100</v>
      </c>
      <c r="H65" s="35"/>
    </row>
    <row r="66" spans="1:8" ht="23.25" customHeight="1" x14ac:dyDescent="0.3">
      <c r="A66" s="83" t="s">
        <v>17</v>
      </c>
      <c r="B66" s="84"/>
      <c r="C66" s="84"/>
      <c r="D66" s="44">
        <f>SUM(D65,D61,D57,D53,D50,D29,D24)</f>
        <v>3202898148</v>
      </c>
      <c r="E66" s="44">
        <f>SUM(E65,E61,E57,E53,E50,E29,E24)</f>
        <v>3733411000</v>
      </c>
      <c r="F66" s="44">
        <f>SUM(F65,F61,F57,F53,F50,F29,F24)</f>
        <v>530512852</v>
      </c>
      <c r="G66" s="44">
        <f>((E66/D66)*100)-100</f>
        <v>16.563525516141397</v>
      </c>
      <c r="H66" s="36"/>
    </row>
  </sheetData>
  <mergeCells count="36">
    <mergeCell ref="E6:E7"/>
    <mergeCell ref="F6:F7"/>
    <mergeCell ref="G6:G7"/>
    <mergeCell ref="A2:H2"/>
    <mergeCell ref="A4:C4"/>
    <mergeCell ref="D4:H4"/>
    <mergeCell ref="A5:H5"/>
    <mergeCell ref="H6:H7"/>
    <mergeCell ref="A6:C6"/>
    <mergeCell ref="D6:D7"/>
    <mergeCell ref="A50:C50"/>
    <mergeCell ref="A8:A23"/>
    <mergeCell ref="B8:B13"/>
    <mergeCell ref="B14:B16"/>
    <mergeCell ref="B17:B23"/>
    <mergeCell ref="A24:C24"/>
    <mergeCell ref="A25:A28"/>
    <mergeCell ref="B25:B28"/>
    <mergeCell ref="A29:C29"/>
    <mergeCell ref="A30:A37"/>
    <mergeCell ref="A38:A49"/>
    <mergeCell ref="B30:B37"/>
    <mergeCell ref="B38:B49"/>
    <mergeCell ref="A53:C53"/>
    <mergeCell ref="A51:A52"/>
    <mergeCell ref="B51:B52"/>
    <mergeCell ref="A62:A64"/>
    <mergeCell ref="B62:B64"/>
    <mergeCell ref="A65:C65"/>
    <mergeCell ref="A66:C66"/>
    <mergeCell ref="A54:A56"/>
    <mergeCell ref="B54:B56"/>
    <mergeCell ref="A57:C57"/>
    <mergeCell ref="A58:A60"/>
    <mergeCell ref="B58:B60"/>
    <mergeCell ref="A61:C61"/>
  </mergeCells>
  <phoneticPr fontId="4" type="noConversion"/>
  <pageMargins left="0.23622047244094491" right="0.23622047244094491" top="0.35433070866141736" bottom="0.35433070866141736" header="0.31496062992125984" footer="0.31496062992125984"/>
  <pageSetup paperSize="9" scale="85" fitToHeight="0" orientation="landscape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양식1-세입</vt:lpstr>
      <vt:lpstr>양식1-세출</vt:lpstr>
      <vt:lpstr>'양식1-세입'!Print_Area</vt:lpstr>
      <vt:lpstr>'양식1-세출'!Print_Area</vt:lpstr>
      <vt:lpstr>'양식1-세입'!Print_Titles</vt:lpstr>
      <vt:lpstr>'양식1-세출'!Print_Titles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허은주</dc:creator>
  <cp:lastModifiedBy>user</cp:lastModifiedBy>
  <cp:lastPrinted>2021-02-09T09:01:27Z</cp:lastPrinted>
  <dcterms:created xsi:type="dcterms:W3CDTF">2019-04-12T05:50:02Z</dcterms:created>
  <dcterms:modified xsi:type="dcterms:W3CDTF">2022-03-29T07:26:57Z</dcterms:modified>
</cp:coreProperties>
</file>